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FB2A6C1A-F343-479F-85F1-F738BEF08DA7}" xr6:coauthVersionLast="41" xr6:coauthVersionMax="41" xr10:uidLastSave="{00000000-0000-0000-0000-000000000000}"/>
  <bookViews>
    <workbookView xWindow="-120" yWindow="-120" windowWidth="20730" windowHeight="11160" activeTab="3" xr2:uid="{00000000-000D-0000-FFFF-FFFF00000000}"/>
  </bookViews>
  <sheets>
    <sheet name="FG" sheetId="2" r:id="rId1"/>
    <sheet name="SG Details" sheetId="3" r:id="rId2"/>
    <sheet name="LGC Details" sheetId="4" r:id="rId3"/>
    <sheet name="sum sum" sheetId="5" r:id="rId4"/>
  </sheets>
  <definedNames>
    <definedName name="ACCTDATE">#REF!</definedName>
    <definedName name="acctmonth">#REF!</definedName>
    <definedName name="previuosmont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4" i="5" l="1"/>
  <c r="H44" i="5"/>
  <c r="G44" i="5"/>
  <c r="F44" i="5"/>
  <c r="D44" i="5"/>
  <c r="J43" i="5"/>
  <c r="J42" i="5"/>
  <c r="J41" i="5"/>
  <c r="J40" i="5"/>
  <c r="J39" i="5"/>
  <c r="E39" i="5"/>
  <c r="J38" i="5"/>
  <c r="J37" i="5"/>
  <c r="J36" i="5"/>
  <c r="E36" i="5"/>
  <c r="E35" i="5"/>
  <c r="J35" i="5" s="1"/>
  <c r="J34" i="5"/>
  <c r="E34" i="5"/>
  <c r="E33" i="5"/>
  <c r="J33" i="5" s="1"/>
  <c r="J32" i="5"/>
  <c r="E31" i="5"/>
  <c r="J31" i="5" s="1"/>
  <c r="J30" i="5"/>
  <c r="J29" i="5"/>
  <c r="E28" i="5"/>
  <c r="J28" i="5" s="1"/>
  <c r="J27" i="5"/>
  <c r="J26" i="5"/>
  <c r="J25" i="5"/>
  <c r="J24" i="5"/>
  <c r="J23" i="5"/>
  <c r="J22" i="5"/>
  <c r="E21" i="5"/>
  <c r="J21" i="5" s="1"/>
  <c r="J20" i="5"/>
  <c r="J19" i="5"/>
  <c r="J18" i="5"/>
  <c r="E17" i="5"/>
  <c r="J17" i="5" s="1"/>
  <c r="J16" i="5"/>
  <c r="E15" i="5"/>
  <c r="J15" i="5" s="1"/>
  <c r="J14" i="5"/>
  <c r="J13" i="5"/>
  <c r="E13" i="5"/>
  <c r="E44" i="5" s="1"/>
  <c r="J12" i="5"/>
  <c r="J11" i="5"/>
  <c r="J10" i="5"/>
  <c r="J9" i="5"/>
  <c r="J8" i="5"/>
  <c r="J7" i="5"/>
  <c r="W413" i="4"/>
  <c r="L413" i="4"/>
  <c r="K413" i="4"/>
  <c r="V412" i="4"/>
  <c r="U412" i="4"/>
  <c r="T412" i="4"/>
  <c r="S412" i="4"/>
  <c r="R412" i="4"/>
  <c r="Q412" i="4"/>
  <c r="K412" i="4"/>
  <c r="W411" i="4"/>
  <c r="K411" i="4"/>
  <c r="W410" i="4"/>
  <c r="K410" i="4"/>
  <c r="W409" i="4"/>
  <c r="K409" i="4"/>
  <c r="W408" i="4"/>
  <c r="K408" i="4"/>
  <c r="W407" i="4"/>
  <c r="W412" i="4" s="1"/>
  <c r="K407" i="4"/>
  <c r="W406" i="4"/>
  <c r="K406" i="4"/>
  <c r="V405" i="4"/>
  <c r="U405" i="4"/>
  <c r="T405" i="4"/>
  <c r="S405" i="4"/>
  <c r="R405" i="4"/>
  <c r="Q405" i="4"/>
  <c r="K405" i="4"/>
  <c r="W404" i="4"/>
  <c r="K404" i="4"/>
  <c r="W403" i="4"/>
  <c r="K403" i="4"/>
  <c r="W402" i="4"/>
  <c r="K402" i="4"/>
  <c r="W401" i="4"/>
  <c r="K401" i="4"/>
  <c r="W400" i="4"/>
  <c r="K400" i="4"/>
  <c r="W399" i="4"/>
  <c r="K399" i="4"/>
  <c r="W398" i="4"/>
  <c r="K398" i="4"/>
  <c r="W397" i="4"/>
  <c r="K397" i="4"/>
  <c r="W396" i="4"/>
  <c r="K396" i="4"/>
  <c r="W395" i="4"/>
  <c r="K395" i="4"/>
  <c r="W394" i="4"/>
  <c r="K394" i="4"/>
  <c r="W393" i="4"/>
  <c r="K393" i="4"/>
  <c r="W392" i="4"/>
  <c r="W405" i="4" s="1"/>
  <c r="K392" i="4"/>
  <c r="W391" i="4"/>
  <c r="K391" i="4"/>
  <c r="V390" i="4"/>
  <c r="U390" i="4"/>
  <c r="T390" i="4"/>
  <c r="S390" i="4"/>
  <c r="R390" i="4"/>
  <c r="Q390" i="4"/>
  <c r="K390" i="4"/>
  <c r="W389" i="4"/>
  <c r="K389" i="4"/>
  <c r="W388" i="4"/>
  <c r="J388" i="4"/>
  <c r="I388" i="4"/>
  <c r="H388" i="4"/>
  <c r="G388" i="4"/>
  <c r="F388" i="4"/>
  <c r="E388" i="4"/>
  <c r="W387" i="4"/>
  <c r="K387" i="4"/>
  <c r="W386" i="4"/>
  <c r="K386" i="4"/>
  <c r="W385" i="4"/>
  <c r="K385" i="4"/>
  <c r="W384" i="4"/>
  <c r="K384" i="4"/>
  <c r="W383" i="4"/>
  <c r="K383" i="4"/>
  <c r="W382" i="4"/>
  <c r="K382" i="4"/>
  <c r="W381" i="4"/>
  <c r="K381" i="4"/>
  <c r="W380" i="4"/>
  <c r="K380" i="4"/>
  <c r="W379" i="4"/>
  <c r="K379" i="4"/>
  <c r="W378" i="4"/>
  <c r="K378" i="4"/>
  <c r="W377" i="4"/>
  <c r="K377" i="4"/>
  <c r="W376" i="4"/>
  <c r="K376" i="4"/>
  <c r="W375" i="4"/>
  <c r="K375" i="4"/>
  <c r="W374" i="4"/>
  <c r="K374" i="4"/>
  <c r="W373" i="4"/>
  <c r="W390" i="4" s="1"/>
  <c r="K373" i="4"/>
  <c r="V372" i="4"/>
  <c r="U372" i="4"/>
  <c r="T372" i="4"/>
  <c r="S372" i="4"/>
  <c r="R372" i="4"/>
  <c r="Q372" i="4"/>
  <c r="K372" i="4"/>
  <c r="W371" i="4"/>
  <c r="K371" i="4"/>
  <c r="W370" i="4"/>
  <c r="K370" i="4"/>
  <c r="W369" i="4"/>
  <c r="K369" i="4"/>
  <c r="W368" i="4"/>
  <c r="K368" i="4"/>
  <c r="W367" i="4"/>
  <c r="K367" i="4"/>
  <c r="W366" i="4"/>
  <c r="K366" i="4"/>
  <c r="W365" i="4"/>
  <c r="K365" i="4"/>
  <c r="K388" i="4" s="1"/>
  <c r="W364" i="4"/>
  <c r="J364" i="4"/>
  <c r="I364" i="4"/>
  <c r="H364" i="4"/>
  <c r="G364" i="4"/>
  <c r="F364" i="4"/>
  <c r="E364" i="4"/>
  <c r="W363" i="4"/>
  <c r="K363" i="4"/>
  <c r="W362" i="4"/>
  <c r="K362" i="4"/>
  <c r="W361" i="4"/>
  <c r="K361" i="4"/>
  <c r="W360" i="4"/>
  <c r="K360" i="4"/>
  <c r="W359" i="4"/>
  <c r="K359" i="4"/>
  <c r="W358" i="4"/>
  <c r="K358" i="4"/>
  <c r="W357" i="4"/>
  <c r="K357" i="4"/>
  <c r="W356" i="4"/>
  <c r="W372" i="4" s="1"/>
  <c r="K356" i="4"/>
  <c r="V355" i="4"/>
  <c r="U355" i="4"/>
  <c r="T355" i="4"/>
  <c r="S355" i="4"/>
  <c r="R355" i="4"/>
  <c r="Q355" i="4"/>
  <c r="K355" i="4"/>
  <c r="W354" i="4"/>
  <c r="K354" i="4"/>
  <c r="W353" i="4"/>
  <c r="K353" i="4"/>
  <c r="W352" i="4"/>
  <c r="K352" i="4"/>
  <c r="W351" i="4"/>
  <c r="K351" i="4"/>
  <c r="W350" i="4"/>
  <c r="K350" i="4"/>
  <c r="W349" i="4"/>
  <c r="K349" i="4"/>
  <c r="W348" i="4"/>
  <c r="K348" i="4"/>
  <c r="W347" i="4"/>
  <c r="K347" i="4"/>
  <c r="W346" i="4"/>
  <c r="K346" i="4"/>
  <c r="W345" i="4"/>
  <c r="K345" i="4"/>
  <c r="W344" i="4"/>
  <c r="K344" i="4"/>
  <c r="W343" i="4"/>
  <c r="K343" i="4"/>
  <c r="W342" i="4"/>
  <c r="K342" i="4"/>
  <c r="W341" i="4"/>
  <c r="K341" i="4"/>
  <c r="W340" i="4"/>
  <c r="K340" i="4"/>
  <c r="W339" i="4"/>
  <c r="K339" i="4"/>
  <c r="W338" i="4"/>
  <c r="K338" i="4"/>
  <c r="W337" i="4"/>
  <c r="K337" i="4"/>
  <c r="K364" i="4" s="1"/>
  <c r="W336" i="4"/>
  <c r="J336" i="4"/>
  <c r="I336" i="4"/>
  <c r="H336" i="4"/>
  <c r="G336" i="4"/>
  <c r="F336" i="4"/>
  <c r="E336" i="4"/>
  <c r="W335" i="4"/>
  <c r="K335" i="4"/>
  <c r="W334" i="4"/>
  <c r="K334" i="4"/>
  <c r="W333" i="4"/>
  <c r="K333" i="4"/>
  <c r="W332" i="4"/>
  <c r="W355" i="4" s="1"/>
  <c r="K332" i="4"/>
  <c r="V331" i="4"/>
  <c r="U331" i="4"/>
  <c r="T331" i="4"/>
  <c r="S331" i="4"/>
  <c r="R331" i="4"/>
  <c r="Q331" i="4"/>
  <c r="K331" i="4"/>
  <c r="W330" i="4"/>
  <c r="K330" i="4"/>
  <c r="W329" i="4"/>
  <c r="K329" i="4"/>
  <c r="W328" i="4"/>
  <c r="K328" i="4"/>
  <c r="W327" i="4"/>
  <c r="K327" i="4"/>
  <c r="W326" i="4"/>
  <c r="K326" i="4"/>
  <c r="W325" i="4"/>
  <c r="K325" i="4"/>
  <c r="W324" i="4"/>
  <c r="K324" i="4"/>
  <c r="W323" i="4"/>
  <c r="K323" i="4"/>
  <c r="W322" i="4"/>
  <c r="K322" i="4"/>
  <c r="W321" i="4"/>
  <c r="K321" i="4"/>
  <c r="W320" i="4"/>
  <c r="K320" i="4"/>
  <c r="W319" i="4"/>
  <c r="K319" i="4"/>
  <c r="W318" i="4"/>
  <c r="K318" i="4"/>
  <c r="W317" i="4"/>
  <c r="K317" i="4"/>
  <c r="W316" i="4"/>
  <c r="K316" i="4"/>
  <c r="W315" i="4"/>
  <c r="K315" i="4"/>
  <c r="W314" i="4"/>
  <c r="K314" i="4"/>
  <c r="W313" i="4"/>
  <c r="K313" i="4"/>
  <c r="W312" i="4"/>
  <c r="K312" i="4"/>
  <c r="W311" i="4"/>
  <c r="K311" i="4"/>
  <c r="W310" i="4"/>
  <c r="K310" i="4"/>
  <c r="W309" i="4"/>
  <c r="K309" i="4"/>
  <c r="K336" i="4" s="1"/>
  <c r="W308" i="4"/>
  <c r="W331" i="4" s="1"/>
  <c r="J308" i="4"/>
  <c r="I308" i="4"/>
  <c r="H308" i="4"/>
  <c r="G308" i="4"/>
  <c r="F308" i="4"/>
  <c r="E308" i="4"/>
  <c r="V307" i="4"/>
  <c r="U307" i="4"/>
  <c r="T307" i="4"/>
  <c r="S307" i="4"/>
  <c r="R307" i="4"/>
  <c r="Q307" i="4"/>
  <c r="K307" i="4"/>
  <c r="W306" i="4"/>
  <c r="K306" i="4"/>
  <c r="W305" i="4"/>
  <c r="K305" i="4"/>
  <c r="W304" i="4"/>
  <c r="K304" i="4"/>
  <c r="W303" i="4"/>
  <c r="K303" i="4"/>
  <c r="W302" i="4"/>
  <c r="K302" i="4"/>
  <c r="W301" i="4"/>
  <c r="K301" i="4"/>
  <c r="W300" i="4"/>
  <c r="K300" i="4"/>
  <c r="W299" i="4"/>
  <c r="K299" i="4"/>
  <c r="W298" i="4"/>
  <c r="K298" i="4"/>
  <c r="W297" i="4"/>
  <c r="K297" i="4"/>
  <c r="K308" i="4" s="1"/>
  <c r="W296" i="4"/>
  <c r="J296" i="4"/>
  <c r="I296" i="4"/>
  <c r="H296" i="4"/>
  <c r="G296" i="4"/>
  <c r="F296" i="4"/>
  <c r="E296" i="4"/>
  <c r="W295" i="4"/>
  <c r="K295" i="4"/>
  <c r="W294" i="4"/>
  <c r="K294" i="4"/>
  <c r="W293" i="4"/>
  <c r="K293" i="4"/>
  <c r="W292" i="4"/>
  <c r="K292" i="4"/>
  <c r="W291" i="4"/>
  <c r="K291" i="4"/>
  <c r="W290" i="4"/>
  <c r="W307" i="4" s="1"/>
  <c r="K290" i="4"/>
  <c r="V289" i="4"/>
  <c r="U289" i="4"/>
  <c r="T289" i="4"/>
  <c r="S289" i="4"/>
  <c r="R289" i="4"/>
  <c r="Q289" i="4"/>
  <c r="K289" i="4"/>
  <c r="W288" i="4"/>
  <c r="K288" i="4"/>
  <c r="W287" i="4"/>
  <c r="K287" i="4"/>
  <c r="W286" i="4"/>
  <c r="K286" i="4"/>
  <c r="W285" i="4"/>
  <c r="K285" i="4"/>
  <c r="W284" i="4"/>
  <c r="K284" i="4"/>
  <c r="W283" i="4"/>
  <c r="K283" i="4"/>
  <c r="W282" i="4"/>
  <c r="K282" i="4"/>
  <c r="W281" i="4"/>
  <c r="K281" i="4"/>
  <c r="W280" i="4"/>
  <c r="K280" i="4"/>
  <c r="W279" i="4"/>
  <c r="K279" i="4"/>
  <c r="K296" i="4" s="1"/>
  <c r="W278" i="4"/>
  <c r="J278" i="4"/>
  <c r="I278" i="4"/>
  <c r="H278" i="4"/>
  <c r="G278" i="4"/>
  <c r="F278" i="4"/>
  <c r="E278" i="4"/>
  <c r="W277" i="4"/>
  <c r="K277" i="4"/>
  <c r="W276" i="4"/>
  <c r="K276" i="4"/>
  <c r="W275" i="4"/>
  <c r="K275" i="4"/>
  <c r="W274" i="4"/>
  <c r="K274" i="4"/>
  <c r="W273" i="4"/>
  <c r="K273" i="4"/>
  <c r="W272" i="4"/>
  <c r="K272" i="4"/>
  <c r="W271" i="4"/>
  <c r="K271" i="4"/>
  <c r="W270" i="4"/>
  <c r="K270" i="4"/>
  <c r="W269" i="4"/>
  <c r="K269" i="4"/>
  <c r="W268" i="4"/>
  <c r="K268" i="4"/>
  <c r="W267" i="4"/>
  <c r="K267" i="4"/>
  <c r="W266" i="4"/>
  <c r="K266" i="4"/>
  <c r="W265" i="4"/>
  <c r="K265" i="4"/>
  <c r="W264" i="4"/>
  <c r="K264" i="4"/>
  <c r="W263" i="4"/>
  <c r="K263" i="4"/>
  <c r="W262" i="4"/>
  <c r="K262" i="4"/>
  <c r="K278" i="4" s="1"/>
  <c r="W261" i="4"/>
  <c r="J261" i="4"/>
  <c r="I261" i="4"/>
  <c r="H261" i="4"/>
  <c r="G261" i="4"/>
  <c r="F261" i="4"/>
  <c r="E261" i="4"/>
  <c r="W260" i="4"/>
  <c r="K260" i="4"/>
  <c r="W259" i="4"/>
  <c r="K259" i="4"/>
  <c r="W258" i="4"/>
  <c r="K258" i="4"/>
  <c r="W257" i="4"/>
  <c r="K257" i="4"/>
  <c r="W256" i="4"/>
  <c r="W289" i="4" s="1"/>
  <c r="K256" i="4"/>
  <c r="V255" i="4"/>
  <c r="U255" i="4"/>
  <c r="T255" i="4"/>
  <c r="S255" i="4"/>
  <c r="R255" i="4"/>
  <c r="Q255" i="4"/>
  <c r="K255" i="4"/>
  <c r="W254" i="4"/>
  <c r="K254" i="4"/>
  <c r="W253" i="4"/>
  <c r="K253" i="4"/>
  <c r="W252" i="4"/>
  <c r="K252" i="4"/>
  <c r="W251" i="4"/>
  <c r="K251" i="4"/>
  <c r="W250" i="4"/>
  <c r="K250" i="4"/>
  <c r="W249" i="4"/>
  <c r="K249" i="4"/>
  <c r="W248" i="4"/>
  <c r="K248" i="4"/>
  <c r="W247" i="4"/>
  <c r="K247" i="4"/>
  <c r="W246" i="4"/>
  <c r="K246" i="4"/>
  <c r="W245" i="4"/>
  <c r="K245" i="4"/>
  <c r="W244" i="4"/>
  <c r="K244" i="4"/>
  <c r="W243" i="4"/>
  <c r="K243" i="4"/>
  <c r="K261" i="4" s="1"/>
  <c r="W242" i="4"/>
  <c r="J242" i="4"/>
  <c r="I242" i="4"/>
  <c r="H242" i="4"/>
  <c r="G242" i="4"/>
  <c r="F242" i="4"/>
  <c r="E242" i="4"/>
  <c r="W241" i="4"/>
  <c r="K241" i="4"/>
  <c r="W240" i="4"/>
  <c r="K240" i="4"/>
  <c r="W239" i="4"/>
  <c r="K239" i="4"/>
  <c r="W238" i="4"/>
  <c r="K238" i="4"/>
  <c r="W237" i="4"/>
  <c r="K237" i="4"/>
  <c r="W236" i="4"/>
  <c r="K236" i="4"/>
  <c r="W235" i="4"/>
  <c r="K235" i="4"/>
  <c r="W234" i="4"/>
  <c r="K234" i="4"/>
  <c r="W233" i="4"/>
  <c r="K233" i="4"/>
  <c r="W232" i="4"/>
  <c r="K232" i="4"/>
  <c r="W231" i="4"/>
  <c r="K231" i="4"/>
  <c r="W230" i="4"/>
  <c r="K230" i="4"/>
  <c r="W229" i="4"/>
  <c r="K229" i="4"/>
  <c r="K242" i="4" s="1"/>
  <c r="W228" i="4"/>
  <c r="J228" i="4"/>
  <c r="I228" i="4"/>
  <c r="H228" i="4"/>
  <c r="G228" i="4"/>
  <c r="F228" i="4"/>
  <c r="E228" i="4"/>
  <c r="W227" i="4"/>
  <c r="K227" i="4"/>
  <c r="W226" i="4"/>
  <c r="K226" i="4"/>
  <c r="W225" i="4"/>
  <c r="W255" i="4" s="1"/>
  <c r="K225" i="4"/>
  <c r="V224" i="4"/>
  <c r="U224" i="4"/>
  <c r="T224" i="4"/>
  <c r="S224" i="4"/>
  <c r="R224" i="4"/>
  <c r="Q224" i="4"/>
  <c r="K224" i="4"/>
  <c r="W223" i="4"/>
  <c r="K223" i="4"/>
  <c r="W222" i="4"/>
  <c r="K222" i="4"/>
  <c r="W221" i="4"/>
  <c r="K221" i="4"/>
  <c r="W220" i="4"/>
  <c r="K220" i="4"/>
  <c r="W219" i="4"/>
  <c r="K219" i="4"/>
  <c r="W218" i="4"/>
  <c r="K218" i="4"/>
  <c r="W217" i="4"/>
  <c r="K217" i="4"/>
  <c r="W216" i="4"/>
  <c r="K216" i="4"/>
  <c r="W215" i="4"/>
  <c r="K215" i="4"/>
  <c r="W214" i="4"/>
  <c r="K214" i="4"/>
  <c r="W213" i="4"/>
  <c r="K213" i="4"/>
  <c r="W212" i="4"/>
  <c r="K212" i="4"/>
  <c r="W211" i="4"/>
  <c r="K211" i="4"/>
  <c r="W210" i="4"/>
  <c r="K210" i="4"/>
  <c r="W209" i="4"/>
  <c r="K209" i="4"/>
  <c r="W208" i="4"/>
  <c r="K208" i="4"/>
  <c r="W207" i="4"/>
  <c r="K207" i="4"/>
  <c r="W206" i="4"/>
  <c r="W224" i="4" s="1"/>
  <c r="K206" i="4"/>
  <c r="V205" i="4"/>
  <c r="U205" i="4"/>
  <c r="T205" i="4"/>
  <c r="S205" i="4"/>
  <c r="R205" i="4"/>
  <c r="Q205" i="4"/>
  <c r="K205" i="4"/>
  <c r="W204" i="4"/>
  <c r="K204" i="4"/>
  <c r="W203" i="4"/>
  <c r="K203" i="4"/>
  <c r="K228" i="4" s="1"/>
  <c r="W202" i="4"/>
  <c r="J202" i="4"/>
  <c r="I202" i="4"/>
  <c r="H202" i="4"/>
  <c r="G202" i="4"/>
  <c r="F202" i="4"/>
  <c r="E202" i="4"/>
  <c r="W201" i="4"/>
  <c r="K201" i="4"/>
  <c r="W200" i="4"/>
  <c r="K200" i="4"/>
  <c r="W199" i="4"/>
  <c r="K199" i="4"/>
  <c r="W198" i="4"/>
  <c r="K198" i="4"/>
  <c r="W197" i="4"/>
  <c r="K197" i="4"/>
  <c r="W196" i="4"/>
  <c r="K196" i="4"/>
  <c r="W195" i="4"/>
  <c r="K195" i="4"/>
  <c r="W194" i="4"/>
  <c r="K194" i="4"/>
  <c r="W193" i="4"/>
  <c r="K193" i="4"/>
  <c r="W192" i="4"/>
  <c r="K192" i="4"/>
  <c r="W191" i="4"/>
  <c r="K191" i="4"/>
  <c r="W190" i="4"/>
  <c r="K190" i="4"/>
  <c r="W189" i="4"/>
  <c r="K189" i="4"/>
  <c r="W188" i="4"/>
  <c r="K188" i="4"/>
  <c r="W187" i="4"/>
  <c r="K187" i="4"/>
  <c r="W186" i="4"/>
  <c r="K186" i="4"/>
  <c r="W185" i="4"/>
  <c r="W205" i="4" s="1"/>
  <c r="K185" i="4"/>
  <c r="V184" i="4"/>
  <c r="U184" i="4"/>
  <c r="T184" i="4"/>
  <c r="S184" i="4"/>
  <c r="R184" i="4"/>
  <c r="Q184" i="4"/>
  <c r="K184" i="4"/>
  <c r="K202" i="4" s="1"/>
  <c r="W183" i="4"/>
  <c r="J183" i="4"/>
  <c r="I183" i="4"/>
  <c r="H183" i="4"/>
  <c r="G183" i="4"/>
  <c r="F183" i="4"/>
  <c r="E183" i="4"/>
  <c r="W182" i="4"/>
  <c r="K182" i="4"/>
  <c r="W181" i="4"/>
  <c r="K181" i="4"/>
  <c r="W180" i="4"/>
  <c r="K180" i="4"/>
  <c r="W179" i="4"/>
  <c r="K179" i="4"/>
  <c r="W178" i="4"/>
  <c r="K178" i="4"/>
  <c r="W177" i="4"/>
  <c r="K177" i="4"/>
  <c r="W176" i="4"/>
  <c r="K176" i="4"/>
  <c r="W175" i="4"/>
  <c r="K175" i="4"/>
  <c r="W174" i="4"/>
  <c r="K174" i="4"/>
  <c r="W173" i="4"/>
  <c r="K173" i="4"/>
  <c r="W172" i="4"/>
  <c r="K172" i="4"/>
  <c r="W171" i="4"/>
  <c r="K171" i="4"/>
  <c r="W170" i="4"/>
  <c r="K170" i="4"/>
  <c r="W169" i="4"/>
  <c r="K169" i="4"/>
  <c r="W168" i="4"/>
  <c r="K168" i="4"/>
  <c r="W167" i="4"/>
  <c r="K167" i="4"/>
  <c r="W166" i="4"/>
  <c r="K166" i="4"/>
  <c r="W165" i="4"/>
  <c r="K165" i="4"/>
  <c r="W164" i="4"/>
  <c r="K164" i="4"/>
  <c r="W163" i="4"/>
  <c r="K163" i="4"/>
  <c r="W162" i="4"/>
  <c r="K162" i="4"/>
  <c r="W161" i="4"/>
  <c r="K161" i="4"/>
  <c r="W160" i="4"/>
  <c r="K160" i="4"/>
  <c r="W159" i="4"/>
  <c r="W184" i="4" s="1"/>
  <c r="K159" i="4"/>
  <c r="V158" i="4"/>
  <c r="U158" i="4"/>
  <c r="T158" i="4"/>
  <c r="S158" i="4"/>
  <c r="R158" i="4"/>
  <c r="Q158" i="4"/>
  <c r="K158" i="4"/>
  <c r="W157" i="4"/>
  <c r="K157" i="4"/>
  <c r="W156" i="4"/>
  <c r="K156" i="4"/>
  <c r="K183" i="4" s="1"/>
  <c r="W155" i="4"/>
  <c r="J155" i="4"/>
  <c r="I155" i="4"/>
  <c r="H155" i="4"/>
  <c r="G155" i="4"/>
  <c r="F155" i="4"/>
  <c r="E155" i="4"/>
  <c r="W154" i="4"/>
  <c r="K154" i="4"/>
  <c r="W153" i="4"/>
  <c r="K153" i="4"/>
  <c r="W152" i="4"/>
  <c r="K152" i="4"/>
  <c r="W151" i="4"/>
  <c r="K151" i="4"/>
  <c r="W150" i="4"/>
  <c r="K150" i="4"/>
  <c r="W149" i="4"/>
  <c r="K149" i="4"/>
  <c r="W148" i="4"/>
  <c r="K148" i="4"/>
  <c r="W147" i="4"/>
  <c r="K147" i="4"/>
  <c r="W146" i="4"/>
  <c r="K146" i="4"/>
  <c r="W145" i="4"/>
  <c r="W158" i="4" s="1"/>
  <c r="K145" i="4"/>
  <c r="V144" i="4"/>
  <c r="U144" i="4"/>
  <c r="T144" i="4"/>
  <c r="S144" i="4"/>
  <c r="R144" i="4"/>
  <c r="Q144" i="4"/>
  <c r="K144" i="4"/>
  <c r="W143" i="4"/>
  <c r="K143" i="4"/>
  <c r="W142" i="4"/>
  <c r="K142" i="4"/>
  <c r="W141" i="4"/>
  <c r="K141" i="4"/>
  <c r="W140" i="4"/>
  <c r="K140" i="4"/>
  <c r="W139" i="4"/>
  <c r="K139" i="4"/>
  <c r="W138" i="4"/>
  <c r="K138" i="4"/>
  <c r="W137" i="4"/>
  <c r="K137" i="4"/>
  <c r="W136" i="4"/>
  <c r="K136" i="4"/>
  <c r="W135" i="4"/>
  <c r="K135" i="4"/>
  <c r="W134" i="4"/>
  <c r="K134" i="4"/>
  <c r="W133" i="4"/>
  <c r="K133" i="4"/>
  <c r="W132" i="4"/>
  <c r="K132" i="4"/>
  <c r="K155" i="4" s="1"/>
  <c r="W131" i="4"/>
  <c r="J131" i="4"/>
  <c r="I131" i="4"/>
  <c r="H131" i="4"/>
  <c r="G131" i="4"/>
  <c r="F131" i="4"/>
  <c r="E131" i="4"/>
  <c r="W130" i="4"/>
  <c r="K130" i="4"/>
  <c r="W129" i="4"/>
  <c r="K129" i="4"/>
  <c r="W128" i="4"/>
  <c r="K128" i="4"/>
  <c r="W127" i="4"/>
  <c r="K127" i="4"/>
  <c r="W126" i="4"/>
  <c r="K126" i="4"/>
  <c r="W125" i="4"/>
  <c r="K125" i="4"/>
  <c r="W124" i="4"/>
  <c r="W144" i="4" s="1"/>
  <c r="K124" i="4"/>
  <c r="V123" i="4"/>
  <c r="U123" i="4"/>
  <c r="T123" i="4"/>
  <c r="S123" i="4"/>
  <c r="R123" i="4"/>
  <c r="Q123" i="4"/>
  <c r="K123" i="4"/>
  <c r="K131" i="4" s="1"/>
  <c r="W122" i="4"/>
  <c r="J122" i="4"/>
  <c r="I122" i="4"/>
  <c r="H122" i="4"/>
  <c r="G122" i="4"/>
  <c r="F122" i="4"/>
  <c r="E122" i="4"/>
  <c r="W121" i="4"/>
  <c r="K121" i="4"/>
  <c r="W120" i="4"/>
  <c r="K120" i="4"/>
  <c r="W119" i="4"/>
  <c r="K119" i="4"/>
  <c r="W118" i="4"/>
  <c r="K118" i="4"/>
  <c r="W117" i="4"/>
  <c r="K117" i="4"/>
  <c r="W116" i="4"/>
  <c r="K116" i="4"/>
  <c r="W115" i="4"/>
  <c r="K115" i="4"/>
  <c r="W114" i="4"/>
  <c r="K114" i="4"/>
  <c r="W113" i="4"/>
  <c r="K113" i="4"/>
  <c r="W112" i="4"/>
  <c r="K112" i="4"/>
  <c r="W111" i="4"/>
  <c r="K111" i="4"/>
  <c r="W110" i="4"/>
  <c r="K110" i="4"/>
  <c r="W109" i="4"/>
  <c r="K109" i="4"/>
  <c r="W108" i="4"/>
  <c r="K108" i="4"/>
  <c r="W107" i="4"/>
  <c r="W123" i="4" s="1"/>
  <c r="K107" i="4"/>
  <c r="V106" i="4"/>
  <c r="U106" i="4"/>
  <c r="T106" i="4"/>
  <c r="S106" i="4"/>
  <c r="R106" i="4"/>
  <c r="Q106" i="4"/>
  <c r="K106" i="4"/>
  <c r="W105" i="4"/>
  <c r="K105" i="4"/>
  <c r="W104" i="4"/>
  <c r="K104" i="4"/>
  <c r="W103" i="4"/>
  <c r="K103" i="4"/>
  <c r="W102" i="4"/>
  <c r="K102" i="4"/>
  <c r="K122" i="4" s="1"/>
  <c r="W101" i="4"/>
  <c r="J101" i="4"/>
  <c r="I101" i="4"/>
  <c r="H101" i="4"/>
  <c r="G101" i="4"/>
  <c r="F101" i="4"/>
  <c r="E101" i="4"/>
  <c r="W100" i="4"/>
  <c r="K100" i="4"/>
  <c r="W99" i="4"/>
  <c r="K99" i="4"/>
  <c r="W98" i="4"/>
  <c r="K98" i="4"/>
  <c r="W97" i="4"/>
  <c r="K97" i="4"/>
  <c r="W96" i="4"/>
  <c r="K96" i="4"/>
  <c r="W95" i="4"/>
  <c r="K95" i="4"/>
  <c r="W94" i="4"/>
  <c r="K94" i="4"/>
  <c r="W93" i="4"/>
  <c r="K93" i="4"/>
  <c r="W92" i="4"/>
  <c r="K92" i="4"/>
  <c r="W91" i="4"/>
  <c r="K91" i="4"/>
  <c r="W90" i="4"/>
  <c r="K90" i="4"/>
  <c r="W89" i="4"/>
  <c r="K89" i="4"/>
  <c r="W88" i="4"/>
  <c r="K88" i="4"/>
  <c r="W87" i="4"/>
  <c r="K87" i="4"/>
  <c r="W86" i="4"/>
  <c r="K86" i="4"/>
  <c r="W85" i="4"/>
  <c r="W106" i="4" s="1"/>
  <c r="K85" i="4"/>
  <c r="V84" i="4"/>
  <c r="U84" i="4"/>
  <c r="T84" i="4"/>
  <c r="S84" i="4"/>
  <c r="R84" i="4"/>
  <c r="Q84" i="4"/>
  <c r="K84" i="4"/>
  <c r="W83" i="4"/>
  <c r="K83" i="4"/>
  <c r="W82" i="4"/>
  <c r="K82" i="4"/>
  <c r="W81" i="4"/>
  <c r="K81" i="4"/>
  <c r="W80" i="4"/>
  <c r="K80" i="4"/>
  <c r="K101" i="4" s="1"/>
  <c r="W79" i="4"/>
  <c r="J79" i="4"/>
  <c r="I79" i="4"/>
  <c r="H79" i="4"/>
  <c r="G79" i="4"/>
  <c r="F79" i="4"/>
  <c r="E79" i="4"/>
  <c r="W78" i="4"/>
  <c r="K78" i="4"/>
  <c r="W77" i="4"/>
  <c r="K77" i="4"/>
  <c r="W76" i="4"/>
  <c r="K76" i="4"/>
  <c r="W75" i="4"/>
  <c r="K75" i="4"/>
  <c r="W74" i="4"/>
  <c r="K74" i="4"/>
  <c r="W73" i="4"/>
  <c r="K73" i="4"/>
  <c r="W72" i="4"/>
  <c r="K72" i="4"/>
  <c r="W71" i="4"/>
  <c r="K71" i="4"/>
  <c r="W70" i="4"/>
  <c r="K70" i="4"/>
  <c r="W69" i="4"/>
  <c r="K69" i="4"/>
  <c r="W68" i="4"/>
  <c r="K68" i="4"/>
  <c r="W67" i="4"/>
  <c r="K67" i="4"/>
  <c r="W66" i="4"/>
  <c r="K66" i="4"/>
  <c r="W65" i="4"/>
  <c r="K65" i="4"/>
  <c r="W64" i="4"/>
  <c r="K64" i="4"/>
  <c r="W63" i="4"/>
  <c r="W84" i="4" s="1"/>
  <c r="K63" i="4"/>
  <c r="V62" i="4"/>
  <c r="U62" i="4"/>
  <c r="T62" i="4"/>
  <c r="S62" i="4"/>
  <c r="R62" i="4"/>
  <c r="Q62" i="4"/>
  <c r="K62" i="4"/>
  <c r="W61" i="4"/>
  <c r="K61" i="4"/>
  <c r="W60" i="4"/>
  <c r="K60" i="4"/>
  <c r="W59" i="4"/>
  <c r="K59" i="4"/>
  <c r="W58" i="4"/>
  <c r="K58" i="4"/>
  <c r="W57" i="4"/>
  <c r="K57" i="4"/>
  <c r="W56" i="4"/>
  <c r="K56" i="4"/>
  <c r="W55" i="4"/>
  <c r="K55" i="4"/>
  <c r="W54" i="4"/>
  <c r="K54" i="4"/>
  <c r="W53" i="4"/>
  <c r="K53" i="4"/>
  <c r="W52" i="4"/>
  <c r="K52" i="4"/>
  <c r="W51" i="4"/>
  <c r="K51" i="4"/>
  <c r="W50" i="4"/>
  <c r="K50" i="4"/>
  <c r="W49" i="4"/>
  <c r="K49" i="4"/>
  <c r="W48" i="4"/>
  <c r="K48" i="4"/>
  <c r="K79" i="4" s="1"/>
  <c r="W47" i="4"/>
  <c r="J47" i="4"/>
  <c r="I47" i="4"/>
  <c r="H47" i="4"/>
  <c r="G47" i="4"/>
  <c r="F47" i="4"/>
  <c r="E47" i="4"/>
  <c r="W46" i="4"/>
  <c r="K46" i="4"/>
  <c r="W45" i="4"/>
  <c r="K45" i="4"/>
  <c r="W44" i="4"/>
  <c r="K44" i="4"/>
  <c r="W43" i="4"/>
  <c r="K43" i="4"/>
  <c r="W42" i="4"/>
  <c r="K42" i="4"/>
  <c r="W41" i="4"/>
  <c r="K41" i="4"/>
  <c r="W40" i="4"/>
  <c r="K40" i="4"/>
  <c r="W39" i="4"/>
  <c r="K39" i="4"/>
  <c r="W38" i="4"/>
  <c r="K38" i="4"/>
  <c r="W37" i="4"/>
  <c r="K37" i="4"/>
  <c r="W36" i="4"/>
  <c r="K36" i="4"/>
  <c r="W35" i="4"/>
  <c r="K35" i="4"/>
  <c r="W34" i="4"/>
  <c r="K34" i="4"/>
  <c r="W33" i="4"/>
  <c r="K33" i="4"/>
  <c r="W32" i="4"/>
  <c r="K32" i="4"/>
  <c r="W31" i="4"/>
  <c r="K31" i="4"/>
  <c r="W30" i="4"/>
  <c r="K30" i="4"/>
  <c r="W29" i="4"/>
  <c r="K29" i="4"/>
  <c r="W28" i="4"/>
  <c r="W62" i="4" s="1"/>
  <c r="K28" i="4"/>
  <c r="V27" i="4"/>
  <c r="U27" i="4"/>
  <c r="T27" i="4"/>
  <c r="S27" i="4"/>
  <c r="Q27" i="4"/>
  <c r="W27" i="4" s="1"/>
  <c r="K27" i="4"/>
  <c r="W26" i="4"/>
  <c r="K26" i="4"/>
  <c r="K47" i="4" s="1"/>
  <c r="W25" i="4"/>
  <c r="J25" i="4"/>
  <c r="I25" i="4"/>
  <c r="H25" i="4"/>
  <c r="G25" i="4"/>
  <c r="F25" i="4"/>
  <c r="E25" i="4"/>
  <c r="W24" i="4"/>
  <c r="K24" i="4"/>
  <c r="W23" i="4"/>
  <c r="K23" i="4"/>
  <c r="W22" i="4"/>
  <c r="K22" i="4"/>
  <c r="W21" i="4"/>
  <c r="K21" i="4"/>
  <c r="W20" i="4"/>
  <c r="K20" i="4"/>
  <c r="W19" i="4"/>
  <c r="K19" i="4"/>
  <c r="W18" i="4"/>
  <c r="K18" i="4"/>
  <c r="W17" i="4"/>
  <c r="K17" i="4"/>
  <c r="W16" i="4"/>
  <c r="K16" i="4"/>
  <c r="W15" i="4"/>
  <c r="K15" i="4"/>
  <c r="W14" i="4"/>
  <c r="K14" i="4"/>
  <c r="W13" i="4"/>
  <c r="K13" i="4"/>
  <c r="W12" i="4"/>
  <c r="K12" i="4"/>
  <c r="W11" i="4"/>
  <c r="K11" i="4"/>
  <c r="W10" i="4"/>
  <c r="K10" i="4"/>
  <c r="W9" i="4"/>
  <c r="K9" i="4"/>
  <c r="W8" i="4"/>
  <c r="K8" i="4"/>
  <c r="K25" i="4" s="1"/>
  <c r="S46" i="3"/>
  <c r="O46" i="3"/>
  <c r="N46" i="3"/>
  <c r="M46" i="3"/>
  <c r="L46" i="3"/>
  <c r="K46" i="3"/>
  <c r="I46" i="3"/>
  <c r="H46" i="3"/>
  <c r="G46" i="3"/>
  <c r="E46" i="3"/>
  <c r="D46" i="3"/>
  <c r="Q45" i="3"/>
  <c r="P45" i="3"/>
  <c r="F45" i="3"/>
  <c r="J45" i="3" s="1"/>
  <c r="R45" i="3" s="1"/>
  <c r="Q44" i="3"/>
  <c r="P44" i="3"/>
  <c r="F44" i="3"/>
  <c r="J44" i="3" s="1"/>
  <c r="R44" i="3" s="1"/>
  <c r="P43" i="3"/>
  <c r="F43" i="3"/>
  <c r="Q43" i="3" s="1"/>
  <c r="P42" i="3"/>
  <c r="J42" i="3"/>
  <c r="R42" i="3" s="1"/>
  <c r="F42" i="3"/>
  <c r="Q42" i="3" s="1"/>
  <c r="Q41" i="3"/>
  <c r="P41" i="3"/>
  <c r="J41" i="3"/>
  <c r="R41" i="3" s="1"/>
  <c r="F41" i="3"/>
  <c r="Q40" i="3"/>
  <c r="P40" i="3"/>
  <c r="F40" i="3"/>
  <c r="J40" i="3" s="1"/>
  <c r="R40" i="3" s="1"/>
  <c r="P39" i="3"/>
  <c r="F39" i="3"/>
  <c r="Q39" i="3" s="1"/>
  <c r="P38" i="3"/>
  <c r="J38" i="3"/>
  <c r="R38" i="3" s="1"/>
  <c r="F38" i="3"/>
  <c r="Q38" i="3" s="1"/>
  <c r="Q37" i="3"/>
  <c r="P37" i="3"/>
  <c r="J37" i="3"/>
  <c r="R37" i="3" s="1"/>
  <c r="F37" i="3"/>
  <c r="Q36" i="3"/>
  <c r="P36" i="3"/>
  <c r="F36" i="3"/>
  <c r="J36" i="3" s="1"/>
  <c r="R36" i="3" s="1"/>
  <c r="P35" i="3"/>
  <c r="F35" i="3"/>
  <c r="Q35" i="3" s="1"/>
  <c r="P34" i="3"/>
  <c r="J34" i="3"/>
  <c r="R34" i="3" s="1"/>
  <c r="F34" i="3"/>
  <c r="Q34" i="3" s="1"/>
  <c r="Q33" i="3"/>
  <c r="P33" i="3"/>
  <c r="J33" i="3"/>
  <c r="R33" i="3" s="1"/>
  <c r="F33" i="3"/>
  <c r="Q32" i="3"/>
  <c r="P32" i="3"/>
  <c r="F32" i="3"/>
  <c r="J32" i="3" s="1"/>
  <c r="R32" i="3" s="1"/>
  <c r="P31" i="3"/>
  <c r="F31" i="3"/>
  <c r="Q31" i="3" s="1"/>
  <c r="P30" i="3"/>
  <c r="J30" i="3"/>
  <c r="R30" i="3" s="1"/>
  <c r="F30" i="3"/>
  <c r="Q30" i="3" s="1"/>
  <c r="Q29" i="3"/>
  <c r="P29" i="3"/>
  <c r="J29" i="3"/>
  <c r="R29" i="3" s="1"/>
  <c r="F29" i="3"/>
  <c r="Q28" i="3"/>
  <c r="P28" i="3"/>
  <c r="F28" i="3"/>
  <c r="J28" i="3" s="1"/>
  <c r="R28" i="3" s="1"/>
  <c r="P27" i="3"/>
  <c r="F27" i="3"/>
  <c r="Q27" i="3" s="1"/>
  <c r="P26" i="3"/>
  <c r="J26" i="3"/>
  <c r="R26" i="3" s="1"/>
  <c r="F26" i="3"/>
  <c r="Q26" i="3" s="1"/>
  <c r="Q25" i="3"/>
  <c r="P25" i="3"/>
  <c r="J25" i="3"/>
  <c r="R25" i="3" s="1"/>
  <c r="F25" i="3"/>
  <c r="Q24" i="3"/>
  <c r="P24" i="3"/>
  <c r="F24" i="3"/>
  <c r="J24" i="3" s="1"/>
  <c r="R24" i="3" s="1"/>
  <c r="P23" i="3"/>
  <c r="F23" i="3"/>
  <c r="Q23" i="3" s="1"/>
  <c r="P22" i="3"/>
  <c r="J22" i="3"/>
  <c r="R22" i="3" s="1"/>
  <c r="F22" i="3"/>
  <c r="Q22" i="3" s="1"/>
  <c r="Q21" i="3"/>
  <c r="P21" i="3"/>
  <c r="J21" i="3"/>
  <c r="R21" i="3" s="1"/>
  <c r="F21" i="3"/>
  <c r="Q20" i="3"/>
  <c r="P20" i="3"/>
  <c r="F20" i="3"/>
  <c r="J20" i="3" s="1"/>
  <c r="R20" i="3" s="1"/>
  <c r="P19" i="3"/>
  <c r="F19" i="3"/>
  <c r="Q19" i="3" s="1"/>
  <c r="P18" i="3"/>
  <c r="J18" i="3"/>
  <c r="R18" i="3" s="1"/>
  <c r="F18" i="3"/>
  <c r="Q18" i="3" s="1"/>
  <c r="Q17" i="3"/>
  <c r="P17" i="3"/>
  <c r="J17" i="3"/>
  <c r="R17" i="3" s="1"/>
  <c r="F17" i="3"/>
  <c r="Q16" i="3"/>
  <c r="P16" i="3"/>
  <c r="F16" i="3"/>
  <c r="J16" i="3" s="1"/>
  <c r="R16" i="3" s="1"/>
  <c r="P15" i="3"/>
  <c r="F15" i="3"/>
  <c r="Q15" i="3" s="1"/>
  <c r="P14" i="3"/>
  <c r="J14" i="3"/>
  <c r="R14" i="3" s="1"/>
  <c r="F14" i="3"/>
  <c r="Q14" i="3" s="1"/>
  <c r="Q13" i="3"/>
  <c r="P13" i="3"/>
  <c r="J13" i="3"/>
  <c r="R13" i="3" s="1"/>
  <c r="F13" i="3"/>
  <c r="Q12" i="3"/>
  <c r="P12" i="3"/>
  <c r="F12" i="3"/>
  <c r="J12" i="3" s="1"/>
  <c r="R12" i="3" s="1"/>
  <c r="P11" i="3"/>
  <c r="F11" i="3"/>
  <c r="Q11" i="3" s="1"/>
  <c r="Q10" i="3"/>
  <c r="P10" i="3"/>
  <c r="P46" i="3" s="1"/>
  <c r="J10" i="3"/>
  <c r="R10" i="3" s="1"/>
  <c r="F10" i="3"/>
  <c r="F46" i="3" s="1"/>
  <c r="I27" i="2"/>
  <c r="H27" i="2"/>
  <c r="G27" i="2"/>
  <c r="F27" i="2"/>
  <c r="D27" i="2"/>
  <c r="C27" i="2"/>
  <c r="E26" i="2"/>
  <c r="J26" i="2" s="1"/>
  <c r="E25" i="2"/>
  <c r="J25" i="2" s="1"/>
  <c r="E24" i="2"/>
  <c r="J24" i="2" s="1"/>
  <c r="E23" i="2"/>
  <c r="J23" i="2" s="1"/>
  <c r="E22" i="2"/>
  <c r="J22" i="2" s="1"/>
  <c r="J27" i="2" s="1"/>
  <c r="G14" i="2"/>
  <c r="F14" i="2"/>
  <c r="E14" i="2"/>
  <c r="D14" i="2"/>
  <c r="C14" i="2"/>
  <c r="H13" i="2"/>
  <c r="H12" i="2"/>
  <c r="H11" i="2"/>
  <c r="H10" i="2"/>
  <c r="C10" i="2"/>
  <c r="H9" i="2"/>
  <c r="H8" i="2"/>
  <c r="H7" i="2"/>
  <c r="H14" i="2" s="1"/>
  <c r="Q46" i="3" l="1"/>
  <c r="J44" i="5"/>
  <c r="E27" i="2"/>
  <c r="J11" i="3"/>
  <c r="R11" i="3" s="1"/>
  <c r="R46" i="3" s="1"/>
  <c r="J15" i="3"/>
  <c r="R15" i="3" s="1"/>
  <c r="J19" i="3"/>
  <c r="R19" i="3" s="1"/>
  <c r="J23" i="3"/>
  <c r="R23" i="3" s="1"/>
  <c r="J27" i="3"/>
  <c r="R27" i="3" s="1"/>
  <c r="J31" i="3"/>
  <c r="R31" i="3" s="1"/>
  <c r="J35" i="3"/>
  <c r="R35" i="3" s="1"/>
  <c r="J39" i="3"/>
  <c r="R39" i="3" s="1"/>
  <c r="J43" i="3"/>
  <c r="R43" i="3" s="1"/>
  <c r="J46" i="3"/>
</calcChain>
</file>

<file path=xl/sharedStrings.xml><?xml version="1.0" encoding="utf-8"?>
<sst xmlns="http://schemas.openxmlformats.org/spreadsheetml/2006/main" count="1074" uniqueCount="907">
  <si>
    <t>Summary of Gross Revenue Allocation by Federation Account Allocation Committee for the Month of February, 2019 Shared in March, 2019</t>
  </si>
  <si>
    <t>Table III</t>
  </si>
  <si>
    <t>Distribution of Revenue Allocation to State Governments by Federation Account Allocation Committee for the month of February,2019 Shared in March, 2019</t>
  </si>
  <si>
    <t>6=4+5</t>
  </si>
  <si>
    <t>10=6-(7+8+9)</t>
  </si>
  <si>
    <t>17=6+11+12+13+14</t>
  </si>
  <si>
    <t>18=10+11+12+13+16</t>
  </si>
  <si>
    <t>S/n</t>
  </si>
  <si>
    <t>Beneficiaries</t>
  </si>
  <si>
    <t>Statutory</t>
  </si>
  <si>
    <t>No. of LGCs</t>
  </si>
  <si>
    <t>Gross Statutory Allocation</t>
  </si>
  <si>
    <r>
      <t xml:space="preserve">Distribution of </t>
    </r>
    <r>
      <rPr>
        <b/>
        <sz val="14"/>
        <color rgb="FF000000"/>
        <rFont val="Calibri"/>
        <family val="2"/>
      </rPr>
      <t>₦</t>
    </r>
    <r>
      <rPr>
        <b/>
        <sz val="14"/>
        <color rgb="FF000000"/>
        <rFont val="Times New Roman"/>
        <family val="1"/>
      </rPr>
      <t>44.176B from FOREX Equalisation Account</t>
    </r>
  </si>
  <si>
    <t>13% Share of Derivation (Net)</t>
  </si>
  <si>
    <t>Gross Total</t>
  </si>
  <si>
    <t>Deductions</t>
  </si>
  <si>
    <r>
      <t xml:space="preserve">Distribution of </t>
    </r>
    <r>
      <rPr>
        <b/>
        <sz val="14"/>
        <color rgb="FF000000"/>
        <rFont val="Calibri"/>
        <family val="2"/>
      </rPr>
      <t>₦</t>
    </r>
    <r>
      <rPr>
        <b/>
        <sz val="14"/>
        <color rgb="FF000000"/>
        <rFont val="Times New Roman"/>
        <family val="1"/>
      </rPr>
      <t>4.016Billion Excess Bank Charges Recovered</t>
    </r>
  </si>
  <si>
    <t>Exchange Gain Difference</t>
  </si>
  <si>
    <t>VAT</t>
  </si>
  <si>
    <t>Total</t>
  </si>
  <si>
    <t>Net Statutory Allocation</t>
  </si>
  <si>
    <t>₦</t>
  </si>
  <si>
    <t>Distribution of ₦44.176B from FOREX Equalisation Account</t>
  </si>
  <si>
    <t>Distribution of ₦4.016B Being Excess Bank Charges Recovered</t>
  </si>
  <si>
    <t>Distribution  of Exchange Gain</t>
  </si>
  <si>
    <t>Gross VAT Allocation</t>
  </si>
  <si>
    <t>Deduction</t>
  </si>
  <si>
    <t>FGN (see Table II)</t>
  </si>
  <si>
    <t>Net VAT Allocation</t>
  </si>
  <si>
    <t>Total Gross Amount</t>
  </si>
  <si>
    <t>Total Net Amount</t>
  </si>
  <si>
    <t>External Debt</t>
  </si>
  <si>
    <t>Contractual Obligation (ISPO)</t>
  </si>
  <si>
    <t>Other Deductions   (see Note)</t>
  </si>
  <si>
    <t>ABIA</t>
  </si>
  <si>
    <t>State (see Table III)</t>
  </si>
  <si>
    <t>LGCs (see Table IV)</t>
  </si>
  <si>
    <t>13% Derivation Fund</t>
  </si>
  <si>
    <t>Cost of Collection - NCS</t>
  </si>
  <si>
    <t>Cost of Collections - FIRS</t>
  </si>
  <si>
    <t>Cost of Collection - DPR</t>
  </si>
  <si>
    <t>ADAMAWA</t>
  </si>
  <si>
    <t>Check!!</t>
  </si>
  <si>
    <t>Distribution of Revenue Allocation to Local Government Councils by Federation Account Allocation Committee for the Month of February, 2019 Shared in March, 2019</t>
  </si>
  <si>
    <t>AKWA IBOM</t>
  </si>
  <si>
    <t>ANAMBRA</t>
  </si>
  <si>
    <t>State</t>
  </si>
  <si>
    <t>BAUCHI</t>
  </si>
  <si>
    <t>Local Government Councils</t>
  </si>
  <si>
    <t>Distribution of ₦44.176Billion FOREX Equalization Account</t>
  </si>
  <si>
    <t>Distribution of ₦4.016 Billion Excess Bank Charges Recoverd</t>
  </si>
  <si>
    <t>Value Added Tax</t>
  </si>
  <si>
    <t>Total Allocation</t>
  </si>
  <si>
    <t>Distribution of Revenue Allocation to FGN by Federation Account Allocation Committee for the Month of February, 2019 Shared in March, 2019</t>
  </si>
  <si>
    <t>BAYELSA</t>
  </si>
  <si>
    <t>4= 2-3</t>
  </si>
  <si>
    <t>Distribution of ₦44.176Billion from FOREX Equalization Account</t>
  </si>
  <si>
    <t>9 (4 + 5 +6+7+8)</t>
  </si>
  <si>
    <t>BENUE</t>
  </si>
  <si>
    <t>=N=</t>
  </si>
  <si>
    <t>Less Deductions</t>
  </si>
  <si>
    <r>
      <t xml:space="preserve">Distribution of </t>
    </r>
    <r>
      <rPr>
        <b/>
        <sz val="12"/>
        <color rgb="FF000000"/>
        <rFont val="Calibri"/>
        <family val="2"/>
      </rPr>
      <t>₦</t>
    </r>
    <r>
      <rPr>
        <b/>
        <sz val="12"/>
        <color rgb="FF000000"/>
        <rFont val="Times New Roman"/>
        <family val="1"/>
      </rPr>
      <t>44.176B from FOREX Equalisation Account</t>
    </r>
  </si>
  <si>
    <t>BORNO</t>
  </si>
  <si>
    <r>
      <t xml:space="preserve">Distribution of </t>
    </r>
    <r>
      <rPr>
        <b/>
        <sz val="12"/>
        <color rgb="FF000000"/>
        <rFont val="Calibri"/>
        <family val="2"/>
      </rPr>
      <t>₦</t>
    </r>
    <r>
      <rPr>
        <b/>
        <sz val="12"/>
        <color rgb="FF000000"/>
        <rFont val="Times New Roman"/>
        <family val="1"/>
      </rPr>
      <t>4.016Billion Excess Bank Charges Recovered</t>
    </r>
  </si>
  <si>
    <t>CROSS RIVER</t>
  </si>
  <si>
    <t>DELTA</t>
  </si>
  <si>
    <t>ABA NORTH</t>
  </si>
  <si>
    <t>FGN (CRF Account)</t>
  </si>
  <si>
    <t>EBONYI</t>
  </si>
  <si>
    <t>EDO</t>
  </si>
  <si>
    <t>EKITI</t>
  </si>
  <si>
    <t>KANO</t>
  </si>
  <si>
    <t>Share of Derivation &amp; Ecology</t>
  </si>
  <si>
    <t>ENUGU</t>
  </si>
  <si>
    <t>Stabilization</t>
  </si>
  <si>
    <t>KUNCHI</t>
  </si>
  <si>
    <t>Development of Natural Resources</t>
  </si>
  <si>
    <t>GOMBE</t>
  </si>
  <si>
    <t>FCT-Abuja</t>
  </si>
  <si>
    <t>ABA SOUTH</t>
  </si>
  <si>
    <t>Sub-total</t>
  </si>
  <si>
    <t>IMO</t>
  </si>
  <si>
    <t>KURA</t>
  </si>
  <si>
    <t>AROCHUKWU</t>
  </si>
  <si>
    <t>JIGAWA</t>
  </si>
  <si>
    <t>MADOBI</t>
  </si>
  <si>
    <t>BENDE</t>
  </si>
  <si>
    <t>KADUNA</t>
  </si>
  <si>
    <t>MAKODA</t>
  </si>
  <si>
    <t>IKWUANO</t>
  </si>
  <si>
    <t>MINJIBIR</t>
  </si>
  <si>
    <t>KATSINA</t>
  </si>
  <si>
    <t>ISIALA NGWA NORTH</t>
  </si>
  <si>
    <t>KEBBI</t>
  </si>
  <si>
    <t>NASSARAWA</t>
  </si>
  <si>
    <t>ISIALA NGWA SOUTH</t>
  </si>
  <si>
    <t>KOGI</t>
  </si>
  <si>
    <t>RANO</t>
  </si>
  <si>
    <t>ISUIKWUATO</t>
  </si>
  <si>
    <t>RIMIN GADO</t>
  </si>
  <si>
    <t>KWARA</t>
  </si>
  <si>
    <t>NNEOCHI</t>
  </si>
  <si>
    <t>ROGO</t>
  </si>
  <si>
    <t>OBIOMA NGWA</t>
  </si>
  <si>
    <t>LAGOS</t>
  </si>
  <si>
    <t>SHANONO</t>
  </si>
  <si>
    <t>OHAFIA</t>
  </si>
  <si>
    <t>SUMAILA</t>
  </si>
  <si>
    <t>OSISIOMA</t>
  </si>
  <si>
    <t>TAKAI</t>
  </si>
  <si>
    <t>NIGER</t>
  </si>
  <si>
    <t>UGWUNAGBO</t>
  </si>
  <si>
    <t>TARAUNI</t>
  </si>
  <si>
    <t>OGUN</t>
  </si>
  <si>
    <t>UKWA EAST</t>
  </si>
  <si>
    <t>TOFA</t>
  </si>
  <si>
    <t>UKWA WEST</t>
  </si>
  <si>
    <t>ONDO</t>
  </si>
  <si>
    <t>TSANYAWA</t>
  </si>
  <si>
    <t>UMUAHIA NORTH</t>
  </si>
  <si>
    <t>TUDUN WADA</t>
  </si>
  <si>
    <t>OSUN</t>
  </si>
  <si>
    <t>UMUAHIA SOUTH</t>
  </si>
  <si>
    <t>UNGOGO</t>
  </si>
  <si>
    <t>ABIA TOTAL</t>
  </si>
  <si>
    <t>OYO</t>
  </si>
  <si>
    <t>PLATEAU</t>
  </si>
  <si>
    <t>RIVERS</t>
  </si>
  <si>
    <t>WARAWA</t>
  </si>
  <si>
    <t>SOKOTO</t>
  </si>
  <si>
    <t>TARABA</t>
  </si>
  <si>
    <t>DEMSA</t>
  </si>
  <si>
    <t>YOBE</t>
  </si>
  <si>
    <t>WUDIL</t>
  </si>
  <si>
    <t>FUFORE</t>
  </si>
  <si>
    <t>ZAMFARA</t>
  </si>
  <si>
    <t>KANO TOTAL</t>
  </si>
  <si>
    <t>Total (States)</t>
  </si>
  <si>
    <t>Summary of Distribution of Revenue Allocation to Local Government Councils by Federation Account Allocation Committee for the month of February, 2019 Shared in March, 2019</t>
  </si>
  <si>
    <t>9(3+4+5+6+7+8)</t>
  </si>
  <si>
    <t>Note :</t>
  </si>
  <si>
    <t>GANYE</t>
  </si>
  <si>
    <r>
      <t xml:space="preserve">*   Other Deductions cover; </t>
    </r>
    <r>
      <rPr>
        <b/>
        <sz val="10"/>
        <rFont val="Times New Roman"/>
        <family val="1"/>
      </rPr>
      <t>National Water Rehabilitation Projects, National Agricultural Technology Support Programme,</t>
    </r>
  </si>
  <si>
    <t>Payment for Fertilizer, State Water Supply Project, State Agricultural Project and National Fadama Project</t>
  </si>
  <si>
    <t>BAKORI</t>
  </si>
  <si>
    <t>GIREI</t>
  </si>
  <si>
    <t>Distribution of ₦4.016Billion Excess Bank Charges Recovered</t>
  </si>
  <si>
    <t>Exchange Gain Allocation</t>
  </si>
  <si>
    <t>BATAGARAWA</t>
  </si>
  <si>
    <t>GOMBI</t>
  </si>
  <si>
    <t>BATSARI</t>
  </si>
  <si>
    <t>GUYUK</t>
  </si>
  <si>
    <t>BAURE</t>
  </si>
  <si>
    <t>HONG</t>
  </si>
  <si>
    <t>BINDAWA</t>
  </si>
  <si>
    <t>JADA</t>
  </si>
  <si>
    <t>CHARANCHI</t>
  </si>
  <si>
    <t>YOLA-NORTH</t>
  </si>
  <si>
    <t>DAN-MUSA</t>
  </si>
  <si>
    <t>LAMURDE</t>
  </si>
  <si>
    <t>DANDUME</t>
  </si>
  <si>
    <t>MADAGALI</t>
  </si>
  <si>
    <t>DANJA</t>
  </si>
  <si>
    <t>MAIHA</t>
  </si>
  <si>
    <t>DAURA</t>
  </si>
  <si>
    <t>MAYO-BELWA</t>
  </si>
  <si>
    <t>DUTSI</t>
  </si>
  <si>
    <t>MICHIKA</t>
  </si>
  <si>
    <t>DUTSINMA</t>
  </si>
  <si>
    <t>MUBI NORTH</t>
  </si>
  <si>
    <t>FASKARI</t>
  </si>
  <si>
    <t>MUBI SOUTH</t>
  </si>
  <si>
    <t>FUNTUA</t>
  </si>
  <si>
    <t>NUMAN</t>
  </si>
  <si>
    <t>INGAWA</t>
  </si>
  <si>
    <t>SHELLENG</t>
  </si>
  <si>
    <t>JIBIA</t>
  </si>
  <si>
    <t>SONG</t>
  </si>
  <si>
    <t>KAFUR</t>
  </si>
  <si>
    <t>TOUNGO</t>
  </si>
  <si>
    <t>KAITA</t>
  </si>
  <si>
    <t>YOLA-SOUTH</t>
  </si>
  <si>
    <t>KANKARA</t>
  </si>
  <si>
    <t>ADAMAWA TOTAL</t>
  </si>
  <si>
    <t>KANKIA</t>
  </si>
  <si>
    <t>ABAK</t>
  </si>
  <si>
    <t>EASTERN OBOLO</t>
  </si>
  <si>
    <t>KURFI</t>
  </si>
  <si>
    <t>EKET</t>
  </si>
  <si>
    <t>KUSADA</t>
  </si>
  <si>
    <t>EKPE ATAI</t>
  </si>
  <si>
    <t>MAIADUA</t>
  </si>
  <si>
    <t>FCT, ABUJA</t>
  </si>
  <si>
    <t>ESSIEN UDIM</t>
  </si>
  <si>
    <t>MALUMFASHI</t>
  </si>
  <si>
    <t>Total LGCs</t>
  </si>
  <si>
    <t>ETIM EKPO</t>
  </si>
  <si>
    <t>MANI</t>
  </si>
  <si>
    <t>ETINAN</t>
  </si>
  <si>
    <t>MASHI</t>
  </si>
  <si>
    <t>IBENO</t>
  </si>
  <si>
    <t>MATAZU</t>
  </si>
  <si>
    <t>IBESIKPO ASUTAN</t>
  </si>
  <si>
    <t>MUSAWA</t>
  </si>
  <si>
    <t>IBIONO IBOM</t>
  </si>
  <si>
    <t>RIMI</t>
  </si>
  <si>
    <t>IKA</t>
  </si>
  <si>
    <t>SABUWA</t>
  </si>
  <si>
    <t>IKONO</t>
  </si>
  <si>
    <t>SAFANA</t>
  </si>
  <si>
    <t>IKOT ABASI</t>
  </si>
  <si>
    <t>SANDAMU</t>
  </si>
  <si>
    <t>IKOT EKPENE</t>
  </si>
  <si>
    <t>ZANGO</t>
  </si>
  <si>
    <t>INI</t>
  </si>
  <si>
    <t>KATSINA TOTAL</t>
  </si>
  <si>
    <t>ITU</t>
  </si>
  <si>
    <t>ALIERU</t>
  </si>
  <si>
    <t>MBO</t>
  </si>
  <si>
    <t>AREWA</t>
  </si>
  <si>
    <t>MKPAT ENIN</t>
  </si>
  <si>
    <t>ARGUNGU</t>
  </si>
  <si>
    <t>NSIT IBOM</t>
  </si>
  <si>
    <t>AUGIE</t>
  </si>
  <si>
    <t>NSIT UBIUM</t>
  </si>
  <si>
    <t>BAGUDO</t>
  </si>
  <si>
    <t>OBAT AKARA</t>
  </si>
  <si>
    <t>BIRNIN -KEBBI</t>
  </si>
  <si>
    <t>OKOBO</t>
  </si>
  <si>
    <t>BUNZA</t>
  </si>
  <si>
    <t>ONNA</t>
  </si>
  <si>
    <t>DANDI KAMBA</t>
  </si>
  <si>
    <t>ORON</t>
  </si>
  <si>
    <t>DANKO /WASAGU</t>
  </si>
  <si>
    <t>ORUK ANAM</t>
  </si>
  <si>
    <t>FAKAI</t>
  </si>
  <si>
    <t>UDUNG UKO</t>
  </si>
  <si>
    <t>GWANDU</t>
  </si>
  <si>
    <t>UKANAFUN</t>
  </si>
  <si>
    <t>JEGA</t>
  </si>
  <si>
    <t>UQUO</t>
  </si>
  <si>
    <t>KALGO</t>
  </si>
  <si>
    <t>URUAN</t>
  </si>
  <si>
    <t>KOKO/BESSE</t>
  </si>
  <si>
    <t>URUE OFFONG/ORUK</t>
  </si>
  <si>
    <t>MAIYAMA</t>
  </si>
  <si>
    <t>UYO</t>
  </si>
  <si>
    <t>NGASKI</t>
  </si>
  <si>
    <t>AKWA IBOM TOTAL</t>
  </si>
  <si>
    <t>SAKABA</t>
  </si>
  <si>
    <t>AGUATA</t>
  </si>
  <si>
    <t>SHANGA</t>
  </si>
  <si>
    <t>ANAMBRA EAST</t>
  </si>
  <si>
    <t>SURU</t>
  </si>
  <si>
    <t>ANAMBRA WEST</t>
  </si>
  <si>
    <t>YAURI</t>
  </si>
  <si>
    <t>ANIOCHA</t>
  </si>
  <si>
    <t>ZURU</t>
  </si>
  <si>
    <t>AWKA NORTH</t>
  </si>
  <si>
    <t>KEBBI TOTAL</t>
  </si>
  <si>
    <t>AWKA SOUTH</t>
  </si>
  <si>
    <t>ADAVI</t>
  </si>
  <si>
    <t>AYAMELUM</t>
  </si>
  <si>
    <t>AJAOKUTA</t>
  </si>
  <si>
    <t>DUNUKOFIA</t>
  </si>
  <si>
    <t>ANKPA</t>
  </si>
  <si>
    <t>EKWUSIGWO</t>
  </si>
  <si>
    <t>BASSA</t>
  </si>
  <si>
    <t>IDEMILI NORTH</t>
  </si>
  <si>
    <t>DEKINA</t>
  </si>
  <si>
    <t>IDEMILI SOUTH</t>
  </si>
  <si>
    <t>IBAJI</t>
  </si>
  <si>
    <t>IHIALA</t>
  </si>
  <si>
    <t>IDAH</t>
  </si>
  <si>
    <t>NJIKOKA</t>
  </si>
  <si>
    <t>IGALAMELA</t>
  </si>
  <si>
    <t>NNEWI NORTH</t>
  </si>
  <si>
    <t>IJUMU</t>
  </si>
  <si>
    <t>NNEWI SOUTH</t>
  </si>
  <si>
    <t>KABBA/BUNU</t>
  </si>
  <si>
    <t>OGBARU</t>
  </si>
  <si>
    <t>ONISHA NORTH</t>
  </si>
  <si>
    <t>KOTON KARFE</t>
  </si>
  <si>
    <t>ONISHA SOUTH</t>
  </si>
  <si>
    <t>MOPA-MURO</t>
  </si>
  <si>
    <t>ORUMBA NORTH</t>
  </si>
  <si>
    <t>OFU</t>
  </si>
  <si>
    <t>ORUMBA SOUTH</t>
  </si>
  <si>
    <t>OGORI/MAGONGO</t>
  </si>
  <si>
    <t>OYI</t>
  </si>
  <si>
    <t>OKEHI</t>
  </si>
  <si>
    <t>ANAMBRA TOTAL</t>
  </si>
  <si>
    <t>OKENE</t>
  </si>
  <si>
    <t>ALKALERI</t>
  </si>
  <si>
    <t>OLAMABORO</t>
  </si>
  <si>
    <t>OMALA</t>
  </si>
  <si>
    <t>BOGORO</t>
  </si>
  <si>
    <t>YAGBA EAST</t>
  </si>
  <si>
    <t>DAMBAN</t>
  </si>
  <si>
    <t>YAGBA WEST</t>
  </si>
  <si>
    <t>DARAZO</t>
  </si>
  <si>
    <t>KOGI TOTAL</t>
  </si>
  <si>
    <t>DASS</t>
  </si>
  <si>
    <t>ASA</t>
  </si>
  <si>
    <t>GAMAWA</t>
  </si>
  <si>
    <t>BARUTEN</t>
  </si>
  <si>
    <t>GANJUWA</t>
  </si>
  <si>
    <t>EDU</t>
  </si>
  <si>
    <t>GIADE</t>
  </si>
  <si>
    <t>I/GADAU</t>
  </si>
  <si>
    <t>IFELODUN</t>
  </si>
  <si>
    <t>JAMA'ARE</t>
  </si>
  <si>
    <t>ILORIN EAST</t>
  </si>
  <si>
    <t>KATAGUM</t>
  </si>
  <si>
    <t>ILORIN SOUTH</t>
  </si>
  <si>
    <t>KIRFI</t>
  </si>
  <si>
    <t>ILORIN WEST</t>
  </si>
  <si>
    <t>MISAU</t>
  </si>
  <si>
    <t>IREPODUN</t>
  </si>
  <si>
    <t>NINGI</t>
  </si>
  <si>
    <t>KAI AMA</t>
  </si>
  <si>
    <t>SHIRA</t>
  </si>
  <si>
    <t>MORO</t>
  </si>
  <si>
    <t>TAFAWA BALEWA</t>
  </si>
  <si>
    <t>OFFA</t>
  </si>
  <si>
    <t>TORO</t>
  </si>
  <si>
    <t>OKE-ERO</t>
  </si>
  <si>
    <t>WARJI</t>
  </si>
  <si>
    <t>OSIN</t>
  </si>
  <si>
    <t>ZAKI</t>
  </si>
  <si>
    <t>OYUN</t>
  </si>
  <si>
    <t>BAUCHI TOTAL</t>
  </si>
  <si>
    <t>PATEGI</t>
  </si>
  <si>
    <t>BRASS</t>
  </si>
  <si>
    <t>KWARA TOTAL</t>
  </si>
  <si>
    <t>EKERMOR</t>
  </si>
  <si>
    <t>AGEGE</t>
  </si>
  <si>
    <t>KOLOKUMA/OPOKUMA</t>
  </si>
  <si>
    <t>AJEROMI/IFELODUN</t>
  </si>
  <si>
    <t>NEMBE</t>
  </si>
  <si>
    <t>ALIMOSHO</t>
  </si>
  <si>
    <t>OGBIA</t>
  </si>
  <si>
    <t>AMOWO-ODOFIN</t>
  </si>
  <si>
    <t>SAGBAMA</t>
  </si>
  <si>
    <t>APAPA</t>
  </si>
  <si>
    <t>SOUTHERN IJAW</t>
  </si>
  <si>
    <t>BADAGRY</t>
  </si>
  <si>
    <t>YENAGOA</t>
  </si>
  <si>
    <t>EPE</t>
  </si>
  <si>
    <t>BAYELSA TOTAL</t>
  </si>
  <si>
    <t>ETI-OSA</t>
  </si>
  <si>
    <t>ADO</t>
  </si>
  <si>
    <t>IBEJU-LEKKI</t>
  </si>
  <si>
    <t>AGATU</t>
  </si>
  <si>
    <t>IFAKO/IJAYE</t>
  </si>
  <si>
    <t>APA</t>
  </si>
  <si>
    <t>IKEJA</t>
  </si>
  <si>
    <t>BURUKU</t>
  </si>
  <si>
    <t>IKORODU</t>
  </si>
  <si>
    <t>GBOKO</t>
  </si>
  <si>
    <t>KOSOFE</t>
  </si>
  <si>
    <t>GUMA</t>
  </si>
  <si>
    <t>LAGOS ISLAND</t>
  </si>
  <si>
    <t>GWER EAST</t>
  </si>
  <si>
    <t>LAGOS MAINLAND</t>
  </si>
  <si>
    <t>GWER WEST</t>
  </si>
  <si>
    <t>MUSHIN</t>
  </si>
  <si>
    <t>KATSINA ALA</t>
  </si>
  <si>
    <t>OJO</t>
  </si>
  <si>
    <t>KONSHISHA</t>
  </si>
  <si>
    <t>OSHODI/ISOLO</t>
  </si>
  <si>
    <t>KWANDE</t>
  </si>
  <si>
    <t>SOMOLU</t>
  </si>
  <si>
    <t>LOGO</t>
  </si>
  <si>
    <t>SURULERE</t>
  </si>
  <si>
    <t>MAKURDI</t>
  </si>
  <si>
    <t>LAGOS TOTAL</t>
  </si>
  <si>
    <t>OBI</t>
  </si>
  <si>
    <t>AKWANGA</t>
  </si>
  <si>
    <t>OGBADIBO</t>
  </si>
  <si>
    <t>AWE</t>
  </si>
  <si>
    <t>OHIMINI</t>
  </si>
  <si>
    <t>DOMA</t>
  </si>
  <si>
    <t>OJU</t>
  </si>
  <si>
    <t>KARU</t>
  </si>
  <si>
    <t>OKPOKWU</t>
  </si>
  <si>
    <t>KEANA</t>
  </si>
  <si>
    <t>OTUKPO</t>
  </si>
  <si>
    <t>KEFFI</t>
  </si>
  <si>
    <t>TARKA</t>
  </si>
  <si>
    <t>KOKONA</t>
  </si>
  <si>
    <t>UKUM</t>
  </si>
  <si>
    <t>LAFIA</t>
  </si>
  <si>
    <t>USHONGO</t>
  </si>
  <si>
    <t>NASARAWA</t>
  </si>
  <si>
    <t>VANDEIKYA</t>
  </si>
  <si>
    <t>NASARAWA EGGON</t>
  </si>
  <si>
    <t>BENUE TOTAL</t>
  </si>
  <si>
    <t>ABADAN</t>
  </si>
  <si>
    <t>TOTO</t>
  </si>
  <si>
    <t>ASKIRA UBA</t>
  </si>
  <si>
    <t>WAMBA</t>
  </si>
  <si>
    <t>BAMA</t>
  </si>
  <si>
    <t>NASSARAWA TOTAL</t>
  </si>
  <si>
    <t>BAYO</t>
  </si>
  <si>
    <t>AGAIE</t>
  </si>
  <si>
    <t>BIU</t>
  </si>
  <si>
    <t>AGWARA</t>
  </si>
  <si>
    <t>CHIBOK</t>
  </si>
  <si>
    <t>BIDA</t>
  </si>
  <si>
    <t>DAMBOA</t>
  </si>
  <si>
    <t>BORGU</t>
  </si>
  <si>
    <t>DIKWA</t>
  </si>
  <si>
    <t>BOSSO</t>
  </si>
  <si>
    <t>GUBIO</t>
  </si>
  <si>
    <t>EDATI</t>
  </si>
  <si>
    <t>GUZAMALA</t>
  </si>
  <si>
    <t>GBAKO</t>
  </si>
  <si>
    <t>GWOZA</t>
  </si>
  <si>
    <t>GURARA</t>
  </si>
  <si>
    <t>HAWUL</t>
  </si>
  <si>
    <t>KATCHA</t>
  </si>
  <si>
    <t>JERE</t>
  </si>
  <si>
    <t>KONTAGORA</t>
  </si>
  <si>
    <t>KAGA</t>
  </si>
  <si>
    <t>LAPAI</t>
  </si>
  <si>
    <t>KALA BALGE</t>
  </si>
  <si>
    <t>LAVUN</t>
  </si>
  <si>
    <t>KONDUGA</t>
  </si>
  <si>
    <t>MAGAMA</t>
  </si>
  <si>
    <t>KUKAWA</t>
  </si>
  <si>
    <t>MARIGA</t>
  </si>
  <si>
    <t>KWAYA KUSAR</t>
  </si>
  <si>
    <t>MASHEGU</t>
  </si>
  <si>
    <t>MAFA</t>
  </si>
  <si>
    <t>MINNA</t>
  </si>
  <si>
    <t>MAGUMERI</t>
  </si>
  <si>
    <t>MOKWA</t>
  </si>
  <si>
    <t>MAIDUGURI METRO</t>
  </si>
  <si>
    <t>MUYA</t>
  </si>
  <si>
    <t>MARTE</t>
  </si>
  <si>
    <t>PAIKORO</t>
  </si>
  <si>
    <t>MOBBAR</t>
  </si>
  <si>
    <t>RAFI</t>
  </si>
  <si>
    <t>MONGUNO</t>
  </si>
  <si>
    <t>RIJAU</t>
  </si>
  <si>
    <t>NGALA</t>
  </si>
  <si>
    <t>SHIRORO</t>
  </si>
  <si>
    <t>NGANZAI</t>
  </si>
  <si>
    <t>SULEJA</t>
  </si>
  <si>
    <t>SHANI</t>
  </si>
  <si>
    <t>TAFA</t>
  </si>
  <si>
    <t>BORNO TOTAL</t>
  </si>
  <si>
    <t>WUSHISHI</t>
  </si>
  <si>
    <t>ABI</t>
  </si>
  <si>
    <t>NIGER TOTAL</t>
  </si>
  <si>
    <t>AKAMKPA</t>
  </si>
  <si>
    <t>ABEOKUTA NORTH</t>
  </si>
  <si>
    <t>AKPABUYO</t>
  </si>
  <si>
    <t>ABEOKUTA SOUTH</t>
  </si>
  <si>
    <t>BAKASSI</t>
  </si>
  <si>
    <t>ADO-ODO/OTA</t>
  </si>
  <si>
    <t>BEKWARA</t>
  </si>
  <si>
    <t>EGBADO NORTH</t>
  </si>
  <si>
    <t>BIASE</t>
  </si>
  <si>
    <t>EGBADO SOUTH</t>
  </si>
  <si>
    <t>BOKI</t>
  </si>
  <si>
    <t>EWEKORO</t>
  </si>
  <si>
    <t>CALABAR MUNICIPAL</t>
  </si>
  <si>
    <t>REMO NORTH</t>
  </si>
  <si>
    <t>CALABAR SOUTH</t>
  </si>
  <si>
    <t>IFO</t>
  </si>
  <si>
    <t>ETUNG</t>
  </si>
  <si>
    <t>IJEBU EAST</t>
  </si>
  <si>
    <t>IKOM</t>
  </si>
  <si>
    <t>IJEBU NORTH</t>
  </si>
  <si>
    <t>OBANLIKU</t>
  </si>
  <si>
    <t>IJEBU ODE</t>
  </si>
  <si>
    <t>OBUBRA</t>
  </si>
  <si>
    <t>IKENNE</t>
  </si>
  <si>
    <t>OBUDU</t>
  </si>
  <si>
    <t>IJEBU NORTH EAST</t>
  </si>
  <si>
    <t>ODUKPANI</t>
  </si>
  <si>
    <t>IMEKO-AFON</t>
  </si>
  <si>
    <t>OGAJA</t>
  </si>
  <si>
    <t>IPOKIA</t>
  </si>
  <si>
    <t>YAKURR</t>
  </si>
  <si>
    <t>OBAFEMI/OWODE</t>
  </si>
  <si>
    <t>YALA</t>
  </si>
  <si>
    <t>ODEDAH</t>
  </si>
  <si>
    <t>CROSS RIVER TOTAL</t>
  </si>
  <si>
    <t>ODOGBOLU</t>
  </si>
  <si>
    <t>ANIOCHA NORTH</t>
  </si>
  <si>
    <t>OGUN WATERSIDE</t>
  </si>
  <si>
    <t>ANIOCHA SOUTH</t>
  </si>
  <si>
    <t>SHAGAMU</t>
  </si>
  <si>
    <t>BOMADI</t>
  </si>
  <si>
    <t>OGUN TOTAL</t>
  </si>
  <si>
    <t>BURUTU</t>
  </si>
  <si>
    <t>AKOKO NORTH EAST</t>
  </si>
  <si>
    <t>ETHIOPE EAST</t>
  </si>
  <si>
    <t>AKOKO NORTH WEST</t>
  </si>
  <si>
    <t>ETHIOPE WEST</t>
  </si>
  <si>
    <t>AKOKO SOUTH WEST</t>
  </si>
  <si>
    <t>IKA NORTH EAST</t>
  </si>
  <si>
    <t>AKOKO SOUTH EAST</t>
  </si>
  <si>
    <t>IKA SOUTH</t>
  </si>
  <si>
    <t>AKURE NORTH</t>
  </si>
  <si>
    <t>ISOKO NORTH</t>
  </si>
  <si>
    <t>AKURE SOUTH</t>
  </si>
  <si>
    <t>ISOKO SOUTH</t>
  </si>
  <si>
    <t>IDANRE</t>
  </si>
  <si>
    <t>NDOKWA EAST</t>
  </si>
  <si>
    <t>IFEDORE</t>
  </si>
  <si>
    <t>NDOKWA WEST</t>
  </si>
  <si>
    <t>OKITIPUPA</t>
  </si>
  <si>
    <t>OKPE</t>
  </si>
  <si>
    <t>ILAJE</t>
  </si>
  <si>
    <t>OSHIMILI NORTH</t>
  </si>
  <si>
    <t>ESE-EDO</t>
  </si>
  <si>
    <t>OSHIMILI SOUTH</t>
  </si>
  <si>
    <t>ILE-OLUJI-OKEIGBO</t>
  </si>
  <si>
    <t>PATANI</t>
  </si>
  <si>
    <t>IRELE</t>
  </si>
  <si>
    <t>SAPELE</t>
  </si>
  <si>
    <t>ODIGBO</t>
  </si>
  <si>
    <t>UDU</t>
  </si>
  <si>
    <t>ONDO EAST</t>
  </si>
  <si>
    <t>UGHELLI NORTH</t>
  </si>
  <si>
    <t>ONDO WEST</t>
  </si>
  <si>
    <t>UGHELLI SOUTH</t>
  </si>
  <si>
    <t>OSE</t>
  </si>
  <si>
    <t>UKWUANI</t>
  </si>
  <si>
    <t>OWO</t>
  </si>
  <si>
    <t>UVWIE</t>
  </si>
  <si>
    <t>ONDO TOTAL</t>
  </si>
  <si>
    <t>WARRI SOUTH</t>
  </si>
  <si>
    <t>ATAKUMOSA EAST</t>
  </si>
  <si>
    <t>WARRI NORTH</t>
  </si>
  <si>
    <t>ATAKUMOSA WEST</t>
  </si>
  <si>
    <t>WARRI SOUTH-WEST</t>
  </si>
  <si>
    <t>AIYEDADE</t>
  </si>
  <si>
    <t>DELTA TOTAL</t>
  </si>
  <si>
    <t>AIYEDIRE</t>
  </si>
  <si>
    <t>ABAKALIKI</t>
  </si>
  <si>
    <t>BOLUWADURO</t>
  </si>
  <si>
    <t>AFIKPO NORTH</t>
  </si>
  <si>
    <t>BORIPE</t>
  </si>
  <si>
    <t xml:space="preserve">AFIKPO SOUTH </t>
  </si>
  <si>
    <t>EDE NORTH</t>
  </si>
  <si>
    <t>EDE SOUTH</t>
  </si>
  <si>
    <t>EZZA NORTH</t>
  </si>
  <si>
    <t>EGBEDORE</t>
  </si>
  <si>
    <t>EZZA SOUTH</t>
  </si>
  <si>
    <t>EJIGBO</t>
  </si>
  <si>
    <t>IKWO</t>
  </si>
  <si>
    <t>IFE CENTRAL</t>
  </si>
  <si>
    <t>ISHIELU</t>
  </si>
  <si>
    <t>IFE EAST</t>
  </si>
  <si>
    <t>IVO</t>
  </si>
  <si>
    <t>IFE NORTH</t>
  </si>
  <si>
    <t>IZZI</t>
  </si>
  <si>
    <t>IFE SOUTH</t>
  </si>
  <si>
    <t>OHAOZARA</t>
  </si>
  <si>
    <t>IFEDAYO</t>
  </si>
  <si>
    <t>OHAUKWU</t>
  </si>
  <si>
    <t>ONICHA</t>
  </si>
  <si>
    <t>ILA</t>
  </si>
  <si>
    <t>EBONYI TOTAL</t>
  </si>
  <si>
    <t>ILESHA EAST</t>
  </si>
  <si>
    <t>AKOKO EDO</t>
  </si>
  <si>
    <t>ILESHA WEST</t>
  </si>
  <si>
    <t>EGOR</t>
  </si>
  <si>
    <t>ESAN CENTRAL</t>
  </si>
  <si>
    <t>IREWOLE</t>
  </si>
  <si>
    <t>ESAN NORTH EAST</t>
  </si>
  <si>
    <t>ISOKAN</t>
  </si>
  <si>
    <t>ESAN SOUTH EAST</t>
  </si>
  <si>
    <t>IWO</t>
  </si>
  <si>
    <t>ESAN WEST</t>
  </si>
  <si>
    <t>OBOKUN</t>
  </si>
  <si>
    <t>ETSAKO CENTRAL</t>
  </si>
  <si>
    <t>ODO-OTIN</t>
  </si>
  <si>
    <t>ETSAKO EAST</t>
  </si>
  <si>
    <t>OLA-OLUWA</t>
  </si>
  <si>
    <t>ETSAKO WEST</t>
  </si>
  <si>
    <t>OLORUNDA</t>
  </si>
  <si>
    <t>IGUEBEN</t>
  </si>
  <si>
    <t>ORIADE</t>
  </si>
  <si>
    <t>IKPOBA OKHA</t>
  </si>
  <si>
    <t>OROLU</t>
  </si>
  <si>
    <t>OREDO</t>
  </si>
  <si>
    <t>OSOGBO</t>
  </si>
  <si>
    <t>ORHIONWON</t>
  </si>
  <si>
    <t>OSUN TOTAL</t>
  </si>
  <si>
    <t>OVIA NORTH EAST</t>
  </si>
  <si>
    <t>AFIJIO</t>
  </si>
  <si>
    <t>OVIA SOUTH WEST</t>
  </si>
  <si>
    <t>AKINYELE</t>
  </si>
  <si>
    <t>OWAN EAST</t>
  </si>
  <si>
    <t>ATIBA</t>
  </si>
  <si>
    <t>OWAN WEST</t>
  </si>
  <si>
    <t>ATISBO</t>
  </si>
  <si>
    <t>UHUNMWODE</t>
  </si>
  <si>
    <t>EGBEDA</t>
  </si>
  <si>
    <t>EDO TOTAL</t>
  </si>
  <si>
    <t>IBADAN NORTH</t>
  </si>
  <si>
    <t>ADO EKITI</t>
  </si>
  <si>
    <t>IBADAN NORTH EAST</t>
  </si>
  <si>
    <t>AIYEKIRE</t>
  </si>
  <si>
    <t>IBADAN NORTH WEST</t>
  </si>
  <si>
    <t>EFON</t>
  </si>
  <si>
    <t>IBADAN SOUTH EAST</t>
  </si>
  <si>
    <t>EKITI EAST</t>
  </si>
  <si>
    <t>IBADAN SOUTH WEST</t>
  </si>
  <si>
    <t>EKITI SOUTH WEST</t>
  </si>
  <si>
    <t>IBARAPA CENTRAL</t>
  </si>
  <si>
    <t>EKITI WEST</t>
  </si>
  <si>
    <t>IBARAPA NORTH</t>
  </si>
  <si>
    <t>EMURE</t>
  </si>
  <si>
    <t>IDO</t>
  </si>
  <si>
    <t>IDO-OSI</t>
  </si>
  <si>
    <t>SAKI WEST</t>
  </si>
  <si>
    <t>IJERO</t>
  </si>
  <si>
    <t>IFELOJU</t>
  </si>
  <si>
    <t>IKERE</t>
  </si>
  <si>
    <t>IREPO</t>
  </si>
  <si>
    <t>IKOLE</t>
  </si>
  <si>
    <t>ISEYIN</t>
  </si>
  <si>
    <t>ILEJEMEJI</t>
  </si>
  <si>
    <t>ITESIWAJU</t>
  </si>
  <si>
    <t>IREPODUN/IFELODUN</t>
  </si>
  <si>
    <t>IWAJOWA</t>
  </si>
  <si>
    <t>ISE/ORUN</t>
  </si>
  <si>
    <t>OLORUNSOGO</t>
  </si>
  <si>
    <t>MOBA</t>
  </si>
  <si>
    <t>KAJOLA</t>
  </si>
  <si>
    <t>OYE</t>
  </si>
  <si>
    <t>LAGELU</t>
  </si>
  <si>
    <t>EKITI TOTAL</t>
  </si>
  <si>
    <t>OGBOMOSHO NORTH</t>
  </si>
  <si>
    <t>AGWU</t>
  </si>
  <si>
    <t>OGBOMOSHO SOUTH</t>
  </si>
  <si>
    <t>ANINRI</t>
  </si>
  <si>
    <t>OGO-OLUWA</t>
  </si>
  <si>
    <t>ENUGU EAST</t>
  </si>
  <si>
    <t>OLUYOLE</t>
  </si>
  <si>
    <t>ENUGU NORTH</t>
  </si>
  <si>
    <t>ONA-ARA</t>
  </si>
  <si>
    <t>ENUGU SOUTH</t>
  </si>
  <si>
    <t>ORELOPE</t>
  </si>
  <si>
    <t>EZEAGU</t>
  </si>
  <si>
    <t>ORI IRE</t>
  </si>
  <si>
    <t>IGBO ETITI</t>
  </si>
  <si>
    <t>OYO EAST</t>
  </si>
  <si>
    <t>IGBO EZE NORTH</t>
  </si>
  <si>
    <t>OYO WEST</t>
  </si>
  <si>
    <t>IGBO EZE SOUTH</t>
  </si>
  <si>
    <t>SAKI EAST</t>
  </si>
  <si>
    <t>ISI UZO</t>
  </si>
  <si>
    <t>IFEDAPO</t>
  </si>
  <si>
    <t>NKANU EAST</t>
  </si>
  <si>
    <t>OYO TOTAL</t>
  </si>
  <si>
    <t>NKANU WEST</t>
  </si>
  <si>
    <t>BARKIN LADI</t>
  </si>
  <si>
    <t>NSUKKA</t>
  </si>
  <si>
    <t>OJI RIVER</t>
  </si>
  <si>
    <t>BOKKOS</t>
  </si>
  <si>
    <t>UDENU</t>
  </si>
  <si>
    <t>JOS EAST</t>
  </si>
  <si>
    <t>UDI</t>
  </si>
  <si>
    <t>JOS NORTH</t>
  </si>
  <si>
    <t>UZO UWANI</t>
  </si>
  <si>
    <t>JOS SOUTH</t>
  </si>
  <si>
    <t>ENUGU TOTAL</t>
  </si>
  <si>
    <t>KANAM</t>
  </si>
  <si>
    <t>AKKO</t>
  </si>
  <si>
    <t>KANKE</t>
  </si>
  <si>
    <t>BALANGA</t>
  </si>
  <si>
    <t>LANGTANG NORTH</t>
  </si>
  <si>
    <t>BILLIRI</t>
  </si>
  <si>
    <t>LANGTANG SOUTH</t>
  </si>
  <si>
    <t>DUKKU</t>
  </si>
  <si>
    <t>MANGU</t>
  </si>
  <si>
    <t>FUNAKAYE</t>
  </si>
  <si>
    <t>MIKANG</t>
  </si>
  <si>
    <t>PANKSHIN</t>
  </si>
  <si>
    <t>KALTUNGO</t>
  </si>
  <si>
    <t>QUAN-PAN</t>
  </si>
  <si>
    <t>KWAMI</t>
  </si>
  <si>
    <t>RIYOM</t>
  </si>
  <si>
    <t>NAFADA</t>
  </si>
  <si>
    <t>SHENDAM</t>
  </si>
  <si>
    <t>SHOMGOM</t>
  </si>
  <si>
    <t>WASE</t>
  </si>
  <si>
    <t>YAMALTU/DEBA</t>
  </si>
  <si>
    <t>PLATEAU TOTAL</t>
  </si>
  <si>
    <t>GOMBE TOTAL</t>
  </si>
  <si>
    <t>AHOADA</t>
  </si>
  <si>
    <t>ABOH MBAISE</t>
  </si>
  <si>
    <t>AHOADA WEST</t>
  </si>
  <si>
    <t>AHIAZU MBAISE</t>
  </si>
  <si>
    <t>AKUKUTORU</t>
  </si>
  <si>
    <t>EHIME MBANO</t>
  </si>
  <si>
    <t>ANDONI</t>
  </si>
  <si>
    <t>EZINIHITTE MBAISE</t>
  </si>
  <si>
    <t>ASARITORU</t>
  </si>
  <si>
    <t>IDEATO NORTH</t>
  </si>
  <si>
    <t>BONNY</t>
  </si>
  <si>
    <t>IDEATO SOUTH</t>
  </si>
  <si>
    <t>DEGEMA</t>
  </si>
  <si>
    <t>IHITTE UBOMA</t>
  </si>
  <si>
    <t>ELEME</t>
  </si>
  <si>
    <t>IKEDURU</t>
  </si>
  <si>
    <t>EMOHUA</t>
  </si>
  <si>
    <t>ISIALA MBANO</t>
  </si>
  <si>
    <t>ETCHE</t>
  </si>
  <si>
    <t>ISU</t>
  </si>
  <si>
    <t>GONAKA</t>
  </si>
  <si>
    <t>MBAITOLI</t>
  </si>
  <si>
    <t>IKWERRE</t>
  </si>
  <si>
    <t>NGOR/OKPALA</t>
  </si>
  <si>
    <t>KHANA</t>
  </si>
  <si>
    <t>NJABA</t>
  </si>
  <si>
    <t>OBIO/AKPOR</t>
  </si>
  <si>
    <t>NKWANGELE</t>
  </si>
  <si>
    <t>OBUA/ODUAL</t>
  </si>
  <si>
    <t>NKWERRE</t>
  </si>
  <si>
    <t>OGBA/EGBEMA/NDONI</t>
  </si>
  <si>
    <t>OBOWO</t>
  </si>
  <si>
    <t>OGU/BOLO</t>
  </si>
  <si>
    <t>OGUTA</t>
  </si>
  <si>
    <t>OKRIKA</t>
  </si>
  <si>
    <t>OHAJI/EGBEMA</t>
  </si>
  <si>
    <t>OMUMMA</t>
  </si>
  <si>
    <t>OKIGWE</t>
  </si>
  <si>
    <t>OPOBO/NKORO</t>
  </si>
  <si>
    <t>ONUIMO</t>
  </si>
  <si>
    <t>OYIGBO</t>
  </si>
  <si>
    <t>ORLU</t>
  </si>
  <si>
    <t>PORT HARCOURT</t>
  </si>
  <si>
    <t>ORSU</t>
  </si>
  <si>
    <t>TAI</t>
  </si>
  <si>
    <t>ORU</t>
  </si>
  <si>
    <t>RIVERS TOTAL</t>
  </si>
  <si>
    <t>ORU WEST</t>
  </si>
  <si>
    <t>BINJI</t>
  </si>
  <si>
    <t>OWERRI MUNICIPAL</t>
  </si>
  <si>
    <t>BODINGA</t>
  </si>
  <si>
    <t>OWERRI NORTH</t>
  </si>
  <si>
    <t>DANGE-SHUNI</t>
  </si>
  <si>
    <t>OWERRI WEST</t>
  </si>
  <si>
    <t>GADA</t>
  </si>
  <si>
    <t>IMO TOTAL</t>
  </si>
  <si>
    <t>GORONYO</t>
  </si>
  <si>
    <t>AUYO</t>
  </si>
  <si>
    <t>GUDU</t>
  </si>
  <si>
    <t>BABURA</t>
  </si>
  <si>
    <t>GWADABAWA</t>
  </si>
  <si>
    <t>BIRNIN KUDU</t>
  </si>
  <si>
    <t>ILLELA</t>
  </si>
  <si>
    <t>BIRNIWA</t>
  </si>
  <si>
    <t>ISA</t>
  </si>
  <si>
    <t>GAGARAWA</t>
  </si>
  <si>
    <t>KEBBE</t>
  </si>
  <si>
    <t>BUJI</t>
  </si>
  <si>
    <t>KWARE</t>
  </si>
  <si>
    <t>DUTSE</t>
  </si>
  <si>
    <t>RABAH</t>
  </si>
  <si>
    <t>GARKI</t>
  </si>
  <si>
    <t>SABON BIRNI</t>
  </si>
  <si>
    <t>GUMEL</t>
  </si>
  <si>
    <t>SHAGARI</t>
  </si>
  <si>
    <t>GURI</t>
  </si>
  <si>
    <t>SILAME</t>
  </si>
  <si>
    <t>GWARAM</t>
  </si>
  <si>
    <t>SOKOTO NORTH</t>
  </si>
  <si>
    <t>GWIWA</t>
  </si>
  <si>
    <t>SOKOTO SOUTH</t>
  </si>
  <si>
    <t>HADEJIA</t>
  </si>
  <si>
    <t>TAMBUWAL</t>
  </si>
  <si>
    <t>JAHUN</t>
  </si>
  <si>
    <t>TANGAZA</t>
  </si>
  <si>
    <t>KAFIN HAUSA</t>
  </si>
  <si>
    <t>TURETA</t>
  </si>
  <si>
    <t>KAUGAMA</t>
  </si>
  <si>
    <t>WAMAKKO</t>
  </si>
  <si>
    <t>KAZAURE</t>
  </si>
  <si>
    <t>WURNO</t>
  </si>
  <si>
    <t>KIRI-KASAMMA</t>
  </si>
  <si>
    <t>YABO</t>
  </si>
  <si>
    <t>KIYAWA</t>
  </si>
  <si>
    <t>SOKOTO TOTAL</t>
  </si>
  <si>
    <t>MAIGATARI</t>
  </si>
  <si>
    <t>ARDO KOLA</t>
  </si>
  <si>
    <t>MALAM MADORI</t>
  </si>
  <si>
    <t>BALI</t>
  </si>
  <si>
    <t>MIGA</t>
  </si>
  <si>
    <t>DONGA</t>
  </si>
  <si>
    <t>RINGIM</t>
  </si>
  <si>
    <t>GASHAKA</t>
  </si>
  <si>
    <t>RONI</t>
  </si>
  <si>
    <t>GASSOL</t>
  </si>
  <si>
    <t>SULE TAKARKAR</t>
  </si>
  <si>
    <t>IBI</t>
  </si>
  <si>
    <t>TAURA</t>
  </si>
  <si>
    <t>JALINGO</t>
  </si>
  <si>
    <t>YANKWASHI</t>
  </si>
  <si>
    <t>KARIM LAMIDU</t>
  </si>
  <si>
    <t>JIGAWA TOTAL</t>
  </si>
  <si>
    <t>KURMI</t>
  </si>
  <si>
    <t>BIRNIN GWARI</t>
  </si>
  <si>
    <t>LAU</t>
  </si>
  <si>
    <t>CHIKUN</t>
  </si>
  <si>
    <t>SARDAUNA</t>
  </si>
  <si>
    <t>GIWA</t>
  </si>
  <si>
    <t>TAKUM</t>
  </si>
  <si>
    <t>GWAGWADA</t>
  </si>
  <si>
    <t>USSA</t>
  </si>
  <si>
    <t>IGABI</t>
  </si>
  <si>
    <t>WUKARI</t>
  </si>
  <si>
    <t>IKARA</t>
  </si>
  <si>
    <t>YORRO</t>
  </si>
  <si>
    <t>JABA</t>
  </si>
  <si>
    <t>ZING</t>
  </si>
  <si>
    <t>JEMA'A</t>
  </si>
  <si>
    <t>TARABA TOTAL</t>
  </si>
  <si>
    <t>KACHIA</t>
  </si>
  <si>
    <t>BADE</t>
  </si>
  <si>
    <t>KADUNA NORTH</t>
  </si>
  <si>
    <t>BURSARI</t>
  </si>
  <si>
    <t>KADUNA SOUTH</t>
  </si>
  <si>
    <t>DAMATURU</t>
  </si>
  <si>
    <t>KAGARKO</t>
  </si>
  <si>
    <t>FIKA</t>
  </si>
  <si>
    <t>KAURA</t>
  </si>
  <si>
    <t>FUNE</t>
  </si>
  <si>
    <t>KAURU</t>
  </si>
  <si>
    <t>GEIDAM</t>
  </si>
  <si>
    <t>KUBAU</t>
  </si>
  <si>
    <t>GUJBA</t>
  </si>
  <si>
    <t>KUDAN</t>
  </si>
  <si>
    <t>GULAMI</t>
  </si>
  <si>
    <t>LERE</t>
  </si>
  <si>
    <t>JAKUSKO</t>
  </si>
  <si>
    <t>MAKARFI</t>
  </si>
  <si>
    <t>KARASUWA</t>
  </si>
  <si>
    <t>SABON GARI</t>
  </si>
  <si>
    <t>MACHINA</t>
  </si>
  <si>
    <t>SANGA</t>
  </si>
  <si>
    <t>NANGERE</t>
  </si>
  <si>
    <t>SOBA</t>
  </si>
  <si>
    <t>NGURU</t>
  </si>
  <si>
    <t>ZANGON KATAF</t>
  </si>
  <si>
    <t>POTISKUM</t>
  </si>
  <si>
    <t>ZARIA</t>
  </si>
  <si>
    <t>TARMUA</t>
  </si>
  <si>
    <t>KADUNA TOTAL</t>
  </si>
  <si>
    <t>YUNUSARI</t>
  </si>
  <si>
    <t>AJINGI</t>
  </si>
  <si>
    <t>YUSUFARI</t>
  </si>
  <si>
    <t>ALBASU</t>
  </si>
  <si>
    <t>YOBE TOTAL</t>
  </si>
  <si>
    <t>BAGWAI</t>
  </si>
  <si>
    <t>ANKA</t>
  </si>
  <si>
    <t>BEBEJI</t>
  </si>
  <si>
    <t>BAKURA</t>
  </si>
  <si>
    <t>BICHI</t>
  </si>
  <si>
    <t>BUKKUYUM</t>
  </si>
  <si>
    <t>BUNKURE</t>
  </si>
  <si>
    <t>BUNGUDU</t>
  </si>
  <si>
    <t>DALA</t>
  </si>
  <si>
    <t>GUMMI</t>
  </si>
  <si>
    <t>DANBATTA</t>
  </si>
  <si>
    <t>GUSAU</t>
  </si>
  <si>
    <t>DAWAKIN KUDU</t>
  </si>
  <si>
    <t>KAURA NAMODA</t>
  </si>
  <si>
    <t>DAWAKIN TOFA</t>
  </si>
  <si>
    <t>DOGUWA</t>
  </si>
  <si>
    <t>MARADUN</t>
  </si>
  <si>
    <t>FAGGE</t>
  </si>
  <si>
    <t>MARU</t>
  </si>
  <si>
    <t>GABASAWA</t>
  </si>
  <si>
    <t>SHINKAFI</t>
  </si>
  <si>
    <t>GARKO</t>
  </si>
  <si>
    <t>TALATA MAFARA</t>
  </si>
  <si>
    <t>GARUN MALLAM</t>
  </si>
  <si>
    <t>TSAFE</t>
  </si>
  <si>
    <t>GAYA</t>
  </si>
  <si>
    <t>ZURMI</t>
  </si>
  <si>
    <t>GEZAWA</t>
  </si>
  <si>
    <t>ZAMFARA TOTAL</t>
  </si>
  <si>
    <t>GWALE</t>
  </si>
  <si>
    <t>FCT-ABUJA</t>
  </si>
  <si>
    <t>ABAJI</t>
  </si>
  <si>
    <t>GWARZO</t>
  </si>
  <si>
    <t>ABUJA MUNICIPAL</t>
  </si>
  <si>
    <t>KABO</t>
  </si>
  <si>
    <t>BWARI</t>
  </si>
  <si>
    <t>KANO MUNICIPAL</t>
  </si>
  <si>
    <t>GWAGWALADA</t>
  </si>
  <si>
    <t>KARAYE</t>
  </si>
  <si>
    <t>KUJE</t>
  </si>
  <si>
    <t>KIBIYA</t>
  </si>
  <si>
    <t>KWALI</t>
  </si>
  <si>
    <t>KIRU</t>
  </si>
  <si>
    <t>KUMBOTSO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</si>
</sst>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* #,##0.00_-;\-* #,##0.00_-;_-* &quot;-&quot;??_-;_-@"/>
    <numFmt numFmtId="166" formatCode="\N#,##0.00;&quot;-N&quot;#,##0.00"/>
    <numFmt numFmtId="167" formatCode="_(* #,##0.00_);_(* \(#,##0.00\);_(* &quot;-&quot;_);_(@_)"/>
    <numFmt numFmtId="168" formatCode="_(* #,##0_);_(* \(#,##0\);_(* &quot;-&quot;??_);_(@_)"/>
  </numFmts>
  <fonts count="43">
    <font>
      <sz val="10"/>
      <color rgb="FF000000"/>
      <name val="Arial"/>
    </font>
    <font>
      <b/>
      <sz val="20"/>
      <name val="Times New Roman"/>
      <family val="1"/>
    </font>
    <font>
      <b/>
      <sz val="20"/>
      <name val="Arial"/>
      <family val="2"/>
    </font>
    <font>
      <sz val="10"/>
      <name val="Times New Roman"/>
      <family val="1"/>
    </font>
    <font>
      <b/>
      <sz val="1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u/>
      <sz val="13"/>
      <name val="Aerial"/>
    </font>
    <font>
      <b/>
      <u/>
      <sz val="14"/>
      <name val="Arial"/>
      <family val="2"/>
    </font>
    <font>
      <b/>
      <u/>
      <sz val="20"/>
      <name val="Arial"/>
      <family val="2"/>
    </font>
    <font>
      <sz val="14"/>
      <name val="Times New Roman"/>
      <family val="1"/>
    </font>
    <font>
      <sz val="10"/>
      <name val="Aerial"/>
    </font>
    <font>
      <b/>
      <sz val="14"/>
      <name val="Aerial"/>
    </font>
    <font>
      <b/>
      <u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4"/>
      <color rgb="FF000000"/>
      <name val="Times New Roman"/>
      <family val="1"/>
    </font>
    <font>
      <sz val="10"/>
      <name val="Arial"/>
      <family val="2"/>
    </font>
    <font>
      <b/>
      <sz val="12"/>
      <color rgb="FF000000"/>
      <name val="Times New Roman"/>
      <family val="1"/>
    </font>
    <font>
      <b/>
      <sz val="8"/>
      <name val="Times New Roman"/>
      <family val="1"/>
    </font>
    <font>
      <b/>
      <sz val="12"/>
      <name val="Arial"/>
      <family val="2"/>
    </font>
    <font>
      <b/>
      <sz val="12"/>
      <name val="Times New Roman"/>
      <family val="1"/>
    </font>
    <font>
      <sz val="14"/>
      <color rgb="FF000000"/>
      <name val="Times New Roman"/>
      <family val="1"/>
    </font>
    <font>
      <b/>
      <sz val="13"/>
      <name val="Times New Roman"/>
      <family val="1"/>
    </font>
    <font>
      <sz val="14"/>
      <name val="Arial"/>
      <family val="2"/>
    </font>
    <font>
      <b/>
      <u/>
      <sz val="16"/>
      <name val="Arial"/>
      <family val="2"/>
    </font>
    <font>
      <sz val="11"/>
      <color rgb="FF000000"/>
      <name val="Times New Roman"/>
      <family val="1"/>
    </font>
    <font>
      <b/>
      <sz val="10"/>
      <name val="Arial"/>
      <family val="2"/>
    </font>
    <font>
      <b/>
      <u/>
      <sz val="13"/>
      <name val="Times New Roman"/>
      <family val="1"/>
    </font>
    <font>
      <b/>
      <sz val="9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sz val="13"/>
      <color rgb="FF000000"/>
      <name val="Times New Roman"/>
      <family val="1"/>
    </font>
    <font>
      <sz val="18"/>
      <name val="Times New Roman"/>
      <family val="1"/>
    </font>
    <font>
      <sz val="16"/>
      <name val="Times New Roman"/>
      <family val="1"/>
    </font>
    <font>
      <b/>
      <i/>
      <sz val="22"/>
      <name val="Times New Roman"/>
      <family val="1"/>
    </font>
    <font>
      <b/>
      <i/>
      <sz val="20"/>
      <name val="Times New Roman"/>
      <family val="1"/>
    </font>
    <font>
      <b/>
      <i/>
      <sz val="16"/>
      <name val="Times New Roman"/>
      <family val="1"/>
    </font>
    <font>
      <b/>
      <i/>
      <sz val="14"/>
      <name val="Times New Roman"/>
      <family val="1"/>
    </font>
    <font>
      <b/>
      <i/>
      <sz val="12"/>
      <name val="Times New Roman"/>
      <family val="1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164" fontId="3" fillId="0" borderId="0" xfId="0" applyNumberFormat="1" applyFont="1"/>
    <xf numFmtId="0" fontId="12" fillId="0" borderId="2" xfId="0" applyFont="1" applyBorder="1" applyAlignment="1">
      <alignment horizontal="center"/>
    </xf>
    <xf numFmtId="0" fontId="12" fillId="0" borderId="2" xfId="0" applyFont="1" applyBorder="1"/>
    <xf numFmtId="0" fontId="15" fillId="0" borderId="3" xfId="0" applyFont="1" applyBorder="1" applyAlignment="1">
      <alignment horizontal="center"/>
    </xf>
    <xf numFmtId="0" fontId="12" fillId="0" borderId="4" xfId="0" applyFont="1" applyBorder="1"/>
    <xf numFmtId="0" fontId="12" fillId="0" borderId="4" xfId="0" applyFont="1" applyBorder="1" applyAlignment="1">
      <alignment vertical="center"/>
    </xf>
    <xf numFmtId="0" fontId="12" fillId="0" borderId="5" xfId="0" applyFont="1" applyBorder="1"/>
    <xf numFmtId="0" fontId="3" fillId="0" borderId="3" xfId="0" applyFont="1" applyBorder="1"/>
    <xf numFmtId="0" fontId="16" fillId="0" borderId="5" xfId="0" applyFont="1" applyBorder="1"/>
    <xf numFmtId="0" fontId="16" fillId="0" borderId="6" xfId="0" applyFont="1" applyBorder="1" applyAlignment="1">
      <alignment horizontal="center"/>
    </xf>
    <xf numFmtId="0" fontId="17" fillId="2" borderId="3" xfId="0" applyFont="1" applyFill="1" applyBorder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0" fontId="16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2" fillId="0" borderId="3" xfId="0" applyFont="1" applyBorder="1" applyAlignment="1">
      <alignment horizontal="center"/>
    </xf>
    <xf numFmtId="0" fontId="16" fillId="0" borderId="6" xfId="0" quotePrefix="1" applyFont="1" applyBorder="1" applyAlignment="1">
      <alignment horizontal="center"/>
    </xf>
    <xf numFmtId="0" fontId="16" fillId="0" borderId="3" xfId="0" quotePrefix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21" fillId="0" borderId="3" xfId="0" applyFont="1" applyBorder="1"/>
    <xf numFmtId="0" fontId="22" fillId="0" borderId="3" xfId="0" applyFont="1" applyBorder="1"/>
    <xf numFmtId="164" fontId="23" fillId="0" borderId="3" xfId="0" applyNumberFormat="1" applyFont="1" applyBorder="1" applyAlignment="1">
      <alignment horizontal="right" wrapText="1"/>
    </xf>
    <xf numFmtId="0" fontId="15" fillId="0" borderId="3" xfId="0" applyFont="1" applyBorder="1" applyAlignment="1">
      <alignment horizontal="center" wrapText="1"/>
    </xf>
    <xf numFmtId="0" fontId="24" fillId="0" borderId="3" xfId="0" quotePrefix="1" applyFont="1" applyBorder="1" applyAlignment="1">
      <alignment horizontal="center"/>
    </xf>
    <xf numFmtId="164" fontId="10" fillId="0" borderId="3" xfId="0" applyNumberFormat="1" applyFont="1" applyBorder="1"/>
    <xf numFmtId="164" fontId="12" fillId="0" borderId="0" xfId="0" applyNumberFormat="1" applyFont="1"/>
    <xf numFmtId="39" fontId="3" fillId="0" borderId="3" xfId="0" applyNumberFormat="1" applyFont="1" applyBorder="1"/>
    <xf numFmtId="165" fontId="6" fillId="0" borderId="0" xfId="0" applyNumberFormat="1" applyFont="1"/>
    <xf numFmtId="37" fontId="3" fillId="0" borderId="3" xfId="0" applyNumberFormat="1" applyFont="1" applyBorder="1" applyAlignment="1">
      <alignment horizontal="center"/>
    </xf>
    <xf numFmtId="164" fontId="3" fillId="0" borderId="3" xfId="0" applyNumberFormat="1" applyFont="1" applyBorder="1"/>
    <xf numFmtId="40" fontId="3" fillId="0" borderId="3" xfId="0" applyNumberFormat="1" applyFont="1" applyBorder="1"/>
    <xf numFmtId="164" fontId="15" fillId="0" borderId="3" xfId="0" applyNumberFormat="1" applyFont="1" applyBorder="1"/>
    <xf numFmtId="164" fontId="15" fillId="0" borderId="8" xfId="0" applyNumberFormat="1" applyFont="1" applyBorder="1"/>
    <xf numFmtId="0" fontId="22" fillId="0" borderId="3" xfId="0" applyFont="1" applyBorder="1" applyAlignment="1">
      <alignment wrapText="1"/>
    </xf>
    <xf numFmtId="164" fontId="3" fillId="0" borderId="8" xfId="0" applyNumberFormat="1" applyFont="1" applyBorder="1"/>
    <xf numFmtId="164" fontId="17" fillId="0" borderId="3" xfId="0" applyNumberFormat="1" applyFont="1" applyBorder="1" applyAlignment="1">
      <alignment horizontal="right" wrapText="1"/>
    </xf>
    <xf numFmtId="0" fontId="3" fillId="0" borderId="3" xfId="0" applyFont="1" applyBorder="1" applyAlignment="1">
      <alignment horizontal="center"/>
    </xf>
    <xf numFmtId="164" fontId="5" fillId="0" borderId="0" xfId="0" applyNumberFormat="1" applyFont="1"/>
    <xf numFmtId="0" fontId="25" fillId="0" borderId="0" xfId="0" applyFont="1"/>
    <xf numFmtId="165" fontId="10" fillId="0" borderId="0" xfId="0" applyNumberFormat="1" applyFont="1" applyAlignment="1">
      <alignment horizontal="right"/>
    </xf>
    <xf numFmtId="166" fontId="27" fillId="0" borderId="10" xfId="0" applyNumberFormat="1" applyFont="1" applyBorder="1" applyAlignment="1">
      <alignment horizontal="right" wrapText="1"/>
    </xf>
    <xf numFmtId="0" fontId="28" fillId="0" borderId="3" xfId="0" applyFont="1" applyBorder="1"/>
    <xf numFmtId="164" fontId="16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right"/>
    </xf>
    <xf numFmtId="0" fontId="28" fillId="0" borderId="3" xfId="0" applyFont="1" applyBorder="1" applyAlignment="1">
      <alignment horizontal="center" wrapText="1"/>
    </xf>
    <xf numFmtId="164" fontId="5" fillId="0" borderId="0" xfId="0" applyNumberFormat="1" applyFont="1" applyAlignment="1">
      <alignment horizontal="right"/>
    </xf>
    <xf numFmtId="0" fontId="6" fillId="3" borderId="1" xfId="0" applyFont="1" applyFill="1" applyBorder="1"/>
    <xf numFmtId="0" fontId="6" fillId="0" borderId="3" xfId="0" applyFont="1" applyBorder="1"/>
    <xf numFmtId="0" fontId="22" fillId="0" borderId="3" xfId="0" applyFont="1" applyBorder="1" applyAlignment="1">
      <alignment horizontal="center" wrapText="1"/>
    </xf>
    <xf numFmtId="0" fontId="28" fillId="0" borderId="3" xfId="0" quotePrefix="1" applyFont="1" applyBorder="1" applyAlignment="1">
      <alignment horizontal="center"/>
    </xf>
    <xf numFmtId="0" fontId="19" fillId="2" borderId="3" xfId="0" applyFont="1" applyFill="1" applyBorder="1" applyAlignment="1">
      <alignment horizontal="center" wrapText="1"/>
    </xf>
    <xf numFmtId="0" fontId="28" fillId="0" borderId="3" xfId="0" applyFont="1" applyBorder="1" applyAlignment="1">
      <alignment horizontal="center"/>
    </xf>
    <xf numFmtId="0" fontId="22" fillId="0" borderId="6" xfId="0" applyFont="1" applyBorder="1" applyAlignment="1">
      <alignment horizontal="center" wrapText="1"/>
    </xf>
    <xf numFmtId="0" fontId="30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31" fillId="0" borderId="3" xfId="0" applyFont="1" applyBorder="1"/>
    <xf numFmtId="164" fontId="6" fillId="0" borderId="3" xfId="0" applyNumberFormat="1" applyFont="1" applyBorder="1"/>
    <xf numFmtId="164" fontId="32" fillId="0" borderId="3" xfId="0" applyNumberFormat="1" applyFont="1" applyBorder="1"/>
    <xf numFmtId="164" fontId="33" fillId="0" borderId="3" xfId="0" applyNumberFormat="1" applyFont="1" applyBorder="1" applyAlignment="1">
      <alignment horizontal="right" wrapText="1"/>
    </xf>
    <xf numFmtId="1" fontId="6" fillId="0" borderId="3" xfId="0" applyNumberFormat="1" applyFont="1" applyBorder="1"/>
    <xf numFmtId="167" fontId="32" fillId="0" borderId="3" xfId="0" applyNumberFormat="1" applyFont="1" applyBorder="1"/>
    <xf numFmtId="164" fontId="16" fillId="0" borderId="3" xfId="0" applyNumberFormat="1" applyFont="1" applyBorder="1"/>
    <xf numFmtId="164" fontId="22" fillId="0" borderId="0" xfId="0" applyNumberFormat="1" applyFont="1"/>
    <xf numFmtId="0" fontId="3" fillId="0" borderId="0" xfId="0" applyFont="1" applyAlignment="1">
      <alignment horizontal="right"/>
    </xf>
    <xf numFmtId="165" fontId="3" fillId="0" borderId="0" xfId="0" applyNumberFormat="1" applyFont="1"/>
    <xf numFmtId="0" fontId="34" fillId="0" borderId="0" xfId="0" applyFont="1"/>
    <xf numFmtId="0" fontId="15" fillId="0" borderId="0" xfId="0" applyFont="1"/>
    <xf numFmtId="164" fontId="28" fillId="0" borderId="3" xfId="0" applyNumberFormat="1" applyFont="1" applyBorder="1"/>
    <xf numFmtId="0" fontId="28" fillId="0" borderId="9" xfId="0" applyFont="1" applyBorder="1" applyAlignment="1">
      <alignment vertical="center"/>
    </xf>
    <xf numFmtId="164" fontId="15" fillId="0" borderId="12" xfId="0" applyNumberFormat="1" applyFont="1" applyBorder="1"/>
    <xf numFmtId="168" fontId="39" fillId="0" borderId="3" xfId="0" applyNumberFormat="1" applyFont="1" applyBorder="1" applyAlignment="1">
      <alignment horizontal="left"/>
    </xf>
    <xf numFmtId="168" fontId="39" fillId="0" borderId="3" xfId="0" applyNumberFormat="1" applyFont="1" applyBorder="1" applyAlignment="1">
      <alignment horizontal="left" vertical="top"/>
    </xf>
    <xf numFmtId="164" fontId="39" fillId="0" borderId="3" xfId="0" applyNumberFormat="1" applyFont="1" applyBorder="1" applyAlignment="1">
      <alignment horizontal="left" vertical="top"/>
    </xf>
    <xf numFmtId="164" fontId="39" fillId="0" borderId="3" xfId="0" applyNumberFormat="1" applyFont="1" applyBorder="1" applyAlignment="1">
      <alignment horizontal="center"/>
    </xf>
    <xf numFmtId="164" fontId="40" fillId="0" borderId="3" xfId="0" applyNumberFormat="1" applyFont="1" applyBorder="1"/>
    <xf numFmtId="164" fontId="40" fillId="0" borderId="3" xfId="0" applyNumberFormat="1" applyFont="1" applyBorder="1" applyAlignment="1">
      <alignment wrapText="1"/>
    </xf>
    <xf numFmtId="164" fontId="40" fillId="0" borderId="3" xfId="0" applyNumberFormat="1" applyFont="1" applyBorder="1" applyAlignment="1">
      <alignment horizontal="center" wrapText="1"/>
    </xf>
    <xf numFmtId="164" fontId="40" fillId="0" borderId="3" xfId="0" applyNumberFormat="1" applyFont="1" applyBorder="1" applyAlignment="1">
      <alignment horizontal="center"/>
    </xf>
    <xf numFmtId="0" fontId="35" fillId="0" borderId="0" xfId="0" applyFont="1"/>
    <xf numFmtId="0" fontId="22" fillId="0" borderId="6" xfId="0" quotePrefix="1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168" fontId="10" fillId="0" borderId="3" xfId="0" applyNumberFormat="1" applyFont="1" applyBorder="1" applyAlignment="1">
      <alignment horizontal="left"/>
    </xf>
    <xf numFmtId="168" fontId="10" fillId="0" borderId="3" xfId="0" applyNumberFormat="1" applyFont="1" applyBorder="1"/>
    <xf numFmtId="0" fontId="6" fillId="0" borderId="5" xfId="0" applyFont="1" applyBorder="1"/>
    <xf numFmtId="0" fontId="6" fillId="0" borderId="9" xfId="0" applyFont="1" applyBorder="1"/>
    <xf numFmtId="164" fontId="39" fillId="0" borderId="3" xfId="0" applyNumberFormat="1" applyFont="1" applyBorder="1"/>
    <xf numFmtId="0" fontId="28" fillId="3" borderId="1" xfId="0" applyFont="1" applyFill="1" applyBorder="1"/>
    <xf numFmtId="164" fontId="28" fillId="0" borderId="5" xfId="0" applyNumberFormat="1" applyFont="1" applyBorder="1"/>
    <xf numFmtId="164" fontId="6" fillId="3" borderId="1" xfId="0" applyNumberFormat="1" applyFont="1" applyFill="1" applyBorder="1"/>
    <xf numFmtId="164" fontId="28" fillId="0" borderId="12" xfId="0" applyNumberFormat="1" applyFont="1" applyBorder="1"/>
    <xf numFmtId="0" fontId="35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29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center"/>
    </xf>
    <xf numFmtId="0" fontId="22" fillId="0" borderId="6" xfId="0" applyFont="1" applyBorder="1" applyAlignment="1">
      <alignment horizontal="left"/>
    </xf>
    <xf numFmtId="0" fontId="18" fillId="0" borderId="8" xfId="0" applyFont="1" applyBorder="1"/>
    <xf numFmtId="0" fontId="15" fillId="0" borderId="6" xfId="0" applyFont="1" applyBorder="1" applyAlignment="1">
      <alignment horizontal="center"/>
    </xf>
    <xf numFmtId="0" fontId="18" fillId="0" borderId="7" xfId="0" applyFont="1" applyBorder="1"/>
    <xf numFmtId="0" fontId="13" fillId="0" borderId="0" xfId="0" applyFont="1" applyAlignment="1">
      <alignment horizontal="center"/>
    </xf>
    <xf numFmtId="0" fontId="15" fillId="0" borderId="5" xfId="0" applyFont="1" applyBorder="1" applyAlignment="1">
      <alignment horizontal="center" vertical="center" wrapText="1"/>
    </xf>
    <xf numFmtId="0" fontId="18" fillId="0" borderId="9" xfId="0" applyFont="1" applyBorder="1"/>
    <xf numFmtId="0" fontId="19" fillId="2" borderId="5" xfId="0" applyFont="1" applyFill="1" applyBorder="1" applyAlignment="1">
      <alignment horizontal="center" wrapText="1"/>
    </xf>
    <xf numFmtId="0" fontId="20" fillId="0" borderId="5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0" fontId="18" fillId="0" borderId="11" xfId="0" applyFont="1" applyBorder="1"/>
    <xf numFmtId="0" fontId="28" fillId="0" borderId="6" xfId="0" applyFon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36" fillId="0" borderId="2" xfId="0" applyFont="1" applyBorder="1" applyAlignment="1">
      <alignment horizontal="center"/>
    </xf>
    <xf numFmtId="0" fontId="18" fillId="0" borderId="2" xfId="0" applyFont="1" applyBorder="1"/>
    <xf numFmtId="164" fontId="37" fillId="0" borderId="6" xfId="0" applyNumberFormat="1" applyFont="1" applyBorder="1" applyAlignment="1">
      <alignment horizontal="center"/>
    </xf>
    <xf numFmtId="0" fontId="38" fillId="0" borderId="6" xfId="0" applyFont="1" applyBorder="1" applyAlignment="1">
      <alignment horizontal="center" wrapText="1"/>
    </xf>
    <xf numFmtId="168" fontId="10" fillId="0" borderId="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00"/>
  <sheetViews>
    <sheetView zoomScale="62" workbookViewId="0">
      <selection activeCell="A28" sqref="A28:XFD40"/>
    </sheetView>
  </sheetViews>
  <sheetFormatPr defaultColWidth="14.42578125" defaultRowHeight="15" customHeight="1"/>
  <cols>
    <col min="1" max="1" width="6.28515625" customWidth="1"/>
    <col min="2" max="2" width="40.85546875" customWidth="1"/>
    <col min="3" max="3" width="28.28515625" customWidth="1"/>
    <col min="4" max="7" width="27.5703125" customWidth="1"/>
    <col min="8" max="8" width="28.42578125" customWidth="1"/>
    <col min="9" max="9" width="26" customWidth="1"/>
    <col min="10" max="10" width="28.85546875" customWidth="1"/>
    <col min="11" max="11" width="25.28515625" customWidth="1"/>
    <col min="12" max="12" width="23.42578125" customWidth="1"/>
    <col min="13" max="13" width="8.7109375" customWidth="1"/>
    <col min="14" max="15" width="9.140625" hidden="1" customWidth="1"/>
    <col min="16" max="26" width="8.7109375" customWidth="1"/>
  </cols>
  <sheetData>
    <row r="1" spans="1:17" ht="26.25">
      <c r="A1" s="103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4"/>
      <c r="M1" s="4"/>
      <c r="P1" s="4"/>
      <c r="Q1" s="4"/>
    </row>
    <row r="2" spans="1:17" ht="18">
      <c r="D2" s="5"/>
      <c r="E2" s="5"/>
      <c r="F2" s="5"/>
      <c r="G2" s="5"/>
      <c r="H2" s="6"/>
      <c r="I2" s="6"/>
      <c r="J2" s="6"/>
      <c r="K2" s="6"/>
      <c r="L2" s="6"/>
      <c r="M2" s="6"/>
      <c r="N2" s="6"/>
      <c r="O2" s="6"/>
      <c r="P2" s="6"/>
    </row>
    <row r="3" spans="1:17" ht="26.25">
      <c r="A3" s="104" t="s">
        <v>0</v>
      </c>
      <c r="B3" s="102"/>
      <c r="C3" s="102"/>
      <c r="D3" s="102"/>
      <c r="E3" s="102"/>
      <c r="F3" s="102"/>
      <c r="G3" s="102"/>
      <c r="H3" s="102"/>
      <c r="I3" s="102"/>
      <c r="J3" s="7"/>
      <c r="K3" s="7"/>
      <c r="L3" s="8"/>
      <c r="M3" s="8"/>
      <c r="N3" s="8"/>
      <c r="O3" s="8"/>
      <c r="P3" s="8"/>
      <c r="Q3" s="8"/>
    </row>
    <row r="4" spans="1:17" ht="18">
      <c r="A4" s="10"/>
      <c r="B4" s="10"/>
      <c r="C4" s="12"/>
      <c r="D4" s="13"/>
      <c r="E4" s="13"/>
      <c r="F4" s="13"/>
      <c r="G4" s="13"/>
      <c r="H4" s="15"/>
      <c r="I4" s="16"/>
      <c r="J4" s="6"/>
      <c r="K4" s="6"/>
    </row>
    <row r="5" spans="1:17" ht="75">
      <c r="A5" s="17" t="s">
        <v>7</v>
      </c>
      <c r="B5" s="19" t="s">
        <v>8</v>
      </c>
      <c r="C5" s="20" t="s">
        <v>9</v>
      </c>
      <c r="D5" s="21" t="s">
        <v>12</v>
      </c>
      <c r="E5" s="21" t="s">
        <v>16</v>
      </c>
      <c r="F5" s="22" t="s">
        <v>17</v>
      </c>
      <c r="G5" s="23" t="s">
        <v>18</v>
      </c>
      <c r="H5" s="23" t="s">
        <v>19</v>
      </c>
      <c r="I5" s="24"/>
      <c r="J5" s="25"/>
    </row>
    <row r="6" spans="1:17" ht="18.75">
      <c r="A6" s="26"/>
      <c r="B6" s="23"/>
      <c r="C6" s="27" t="s">
        <v>21</v>
      </c>
      <c r="D6" s="27" t="s">
        <v>21</v>
      </c>
      <c r="E6" s="27" t="s">
        <v>21</v>
      </c>
      <c r="F6" s="27" t="s">
        <v>21</v>
      </c>
      <c r="G6" s="27" t="s">
        <v>21</v>
      </c>
      <c r="H6" s="28" t="s">
        <v>21</v>
      </c>
      <c r="I6" s="24"/>
      <c r="J6" s="29"/>
    </row>
    <row r="7" spans="1:17" ht="18.75">
      <c r="A7" s="30">
        <v>1</v>
      </c>
      <c r="B7" s="31" t="s">
        <v>27</v>
      </c>
      <c r="C7" s="32">
        <v>221041201234.37</v>
      </c>
      <c r="D7" s="32">
        <v>20246759469.0896</v>
      </c>
      <c r="E7" s="32">
        <v>2115963841.5074999</v>
      </c>
      <c r="F7" s="32">
        <v>396882472.9788</v>
      </c>
      <c r="G7" s="32">
        <v>13880044718.1015</v>
      </c>
      <c r="H7" s="35">
        <f t="shared" ref="H7:H13" si="0">C7+D7+E7+F7+G7</f>
        <v>257680851736.04739</v>
      </c>
      <c r="I7" s="36"/>
      <c r="J7" s="29"/>
      <c r="K7" s="38"/>
    </row>
    <row r="8" spans="1:17" ht="18.75">
      <c r="A8" s="30">
        <v>2</v>
      </c>
      <c r="B8" s="31" t="s">
        <v>35</v>
      </c>
      <c r="C8" s="32">
        <v>112115051195.56509</v>
      </c>
      <c r="D8" s="32">
        <v>10269426974.450899</v>
      </c>
      <c r="E8" s="32">
        <v>1073245137.53</v>
      </c>
      <c r="F8" s="32">
        <v>201304094.1153</v>
      </c>
      <c r="G8" s="32">
        <v>46266815727.004997</v>
      </c>
      <c r="H8" s="35">
        <f t="shared" si="0"/>
        <v>169925843128.66629</v>
      </c>
      <c r="I8" s="36"/>
      <c r="J8" s="29"/>
    </row>
    <row r="9" spans="1:17" ht="18.75">
      <c r="A9" s="30">
        <v>3</v>
      </c>
      <c r="B9" s="31" t="s">
        <v>36</v>
      </c>
      <c r="C9" s="32">
        <v>86436005038.496994</v>
      </c>
      <c r="D9" s="32">
        <v>7917297742.2788</v>
      </c>
      <c r="E9" s="32">
        <v>827427014.71249998</v>
      </c>
      <c r="F9" s="32">
        <v>155197018.66679999</v>
      </c>
      <c r="G9" s="32">
        <v>32386771008.9035</v>
      </c>
      <c r="H9" s="35">
        <f t="shared" si="0"/>
        <v>127722697823.05858</v>
      </c>
      <c r="I9" s="36"/>
      <c r="J9" s="29"/>
    </row>
    <row r="10" spans="1:17" ht="18.75">
      <c r="A10" s="30">
        <v>4</v>
      </c>
      <c r="B10" s="31" t="s">
        <v>37</v>
      </c>
      <c r="C10" s="32">
        <f>45097817758.2478+1922429.85</f>
        <v>45099740188.097801</v>
      </c>
      <c r="D10" s="32">
        <v>5742934418.5706997</v>
      </c>
      <c r="E10" s="32">
        <v>0</v>
      </c>
      <c r="F10" s="32">
        <v>105076313.1392</v>
      </c>
      <c r="G10" s="32">
        <v>0</v>
      </c>
      <c r="H10" s="35">
        <f t="shared" si="0"/>
        <v>50947750919.807701</v>
      </c>
      <c r="I10" s="36"/>
      <c r="J10" s="29"/>
    </row>
    <row r="11" spans="1:17" ht="18.75">
      <c r="A11" s="30">
        <v>5</v>
      </c>
      <c r="B11" s="31" t="s">
        <v>38</v>
      </c>
      <c r="C11" s="32">
        <v>3645161193.1999998</v>
      </c>
      <c r="D11" s="32">
        <v>0</v>
      </c>
      <c r="E11" s="32">
        <v>0</v>
      </c>
      <c r="F11" s="32">
        <v>0</v>
      </c>
      <c r="G11" s="32">
        <v>260052627</v>
      </c>
      <c r="H11" s="35">
        <f t="shared" si="0"/>
        <v>3905213820.1999998</v>
      </c>
      <c r="I11" s="36"/>
      <c r="J11" s="29"/>
    </row>
    <row r="12" spans="1:17" ht="18.75">
      <c r="A12" s="30">
        <v>6</v>
      </c>
      <c r="B12" s="44" t="s">
        <v>39</v>
      </c>
      <c r="C12" s="32">
        <v>2891891466.9699998</v>
      </c>
      <c r="D12" s="32">
        <v>0</v>
      </c>
      <c r="E12" s="32">
        <v>0</v>
      </c>
      <c r="F12" s="32">
        <v>0</v>
      </c>
      <c r="G12" s="32">
        <v>3595515350.25</v>
      </c>
      <c r="H12" s="35">
        <f t="shared" si="0"/>
        <v>6487406817.2199993</v>
      </c>
      <c r="I12" s="36"/>
      <c r="J12" s="29"/>
    </row>
    <row r="13" spans="1:17" ht="18.75">
      <c r="A13" s="30">
        <v>7</v>
      </c>
      <c r="B13" s="31" t="s">
        <v>40</v>
      </c>
      <c r="C13" s="32">
        <v>3188539438.0700002</v>
      </c>
      <c r="D13" s="32">
        <v>0</v>
      </c>
      <c r="E13" s="32">
        <v>0</v>
      </c>
      <c r="F13" s="32">
        <v>0</v>
      </c>
      <c r="G13" s="32"/>
      <c r="H13" s="35">
        <f t="shared" si="0"/>
        <v>3188539438.0700002</v>
      </c>
      <c r="I13" s="36"/>
      <c r="J13" s="29"/>
    </row>
    <row r="14" spans="1:17" ht="18.75">
      <c r="A14" s="30"/>
      <c r="B14" s="31" t="s">
        <v>19</v>
      </c>
      <c r="C14" s="46">
        <f t="shared" ref="C14:H14" si="1">SUM(C7:C13)</f>
        <v>474417589754.76984</v>
      </c>
      <c r="D14" s="46">
        <f t="shared" si="1"/>
        <v>44176418604.389999</v>
      </c>
      <c r="E14" s="46">
        <f t="shared" si="1"/>
        <v>4016635993.75</v>
      </c>
      <c r="F14" s="46">
        <f t="shared" si="1"/>
        <v>858459898.90009999</v>
      </c>
      <c r="G14" s="46">
        <f t="shared" si="1"/>
        <v>96389199431.259995</v>
      </c>
      <c r="H14" s="46">
        <f t="shared" si="1"/>
        <v>619858303683.06982</v>
      </c>
      <c r="I14" s="36"/>
      <c r="J14" s="48"/>
    </row>
    <row r="15" spans="1:17" ht="18.75">
      <c r="A15" s="49"/>
      <c r="B15" s="50" t="s">
        <v>42</v>
      </c>
      <c r="C15" s="51"/>
      <c r="D15" s="53"/>
      <c r="E15" s="53"/>
      <c r="F15" s="53"/>
      <c r="G15" s="53"/>
      <c r="H15" s="53"/>
      <c r="I15" s="29"/>
      <c r="J15" s="29"/>
      <c r="K15" s="29"/>
    </row>
    <row r="16" spans="1:17" ht="18">
      <c r="A16" s="49"/>
      <c r="C16" s="29"/>
      <c r="D16" s="54"/>
      <c r="E16" s="54"/>
      <c r="F16" s="5"/>
      <c r="G16" s="56"/>
      <c r="H16" s="29"/>
      <c r="I16" s="29"/>
      <c r="J16" s="29"/>
      <c r="K16" s="29"/>
    </row>
    <row r="17" spans="1:11" ht="23.45" customHeight="1">
      <c r="A17" s="105" t="s">
        <v>53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02"/>
    </row>
    <row r="18" spans="1:11" ht="23.4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ht="23.45" customHeight="1">
      <c r="A19" s="14"/>
      <c r="B19" s="14">
        <v>1</v>
      </c>
      <c r="C19" s="14">
        <v>2</v>
      </c>
      <c r="D19" s="14">
        <v>3</v>
      </c>
      <c r="E19" s="14" t="s">
        <v>55</v>
      </c>
      <c r="F19" s="14">
        <v>5</v>
      </c>
      <c r="G19" s="14">
        <v>6</v>
      </c>
      <c r="H19" s="14">
        <v>7</v>
      </c>
      <c r="I19" s="14">
        <v>8</v>
      </c>
      <c r="J19" s="14" t="s">
        <v>57</v>
      </c>
      <c r="K19" s="3"/>
    </row>
    <row r="20" spans="1:11" ht="23.45" customHeight="1">
      <c r="A20" s="59" t="s">
        <v>7</v>
      </c>
      <c r="B20" s="59" t="s">
        <v>8</v>
      </c>
      <c r="C20" s="59" t="s">
        <v>11</v>
      </c>
      <c r="D20" s="59" t="s">
        <v>60</v>
      </c>
      <c r="E20" s="59" t="s">
        <v>20</v>
      </c>
      <c r="F20" s="61" t="s">
        <v>61</v>
      </c>
      <c r="G20" s="61" t="s">
        <v>63</v>
      </c>
      <c r="H20" s="63" t="s">
        <v>17</v>
      </c>
      <c r="I20" s="59" t="s">
        <v>18</v>
      </c>
      <c r="J20" s="59" t="s">
        <v>30</v>
      </c>
      <c r="K20" s="64"/>
    </row>
    <row r="21" spans="1:11" ht="23.45" customHeight="1">
      <c r="A21" s="18"/>
      <c r="B21" s="18"/>
      <c r="C21" s="34" t="s">
        <v>21</v>
      </c>
      <c r="D21" s="34" t="s">
        <v>21</v>
      </c>
      <c r="E21" s="34" t="s">
        <v>21</v>
      </c>
      <c r="F21" s="34" t="s">
        <v>21</v>
      </c>
      <c r="G21" s="34" t="s">
        <v>21</v>
      </c>
      <c r="H21" s="34" t="s">
        <v>21</v>
      </c>
      <c r="I21" s="34" t="s">
        <v>21</v>
      </c>
      <c r="J21" s="34" t="s">
        <v>21</v>
      </c>
      <c r="K21" s="65"/>
    </row>
    <row r="22" spans="1:11" ht="23.45" customHeight="1">
      <c r="A22" s="66">
        <v>1</v>
      </c>
      <c r="B22" s="66" t="s">
        <v>67</v>
      </c>
      <c r="C22" s="68">
        <v>203502244872.18961</v>
      </c>
      <c r="D22" s="68">
        <v>34368196657.709999</v>
      </c>
      <c r="E22" s="68">
        <f t="shared" ref="E22:E26" si="2">C22-D22</f>
        <v>169134048214.47961</v>
      </c>
      <c r="F22" s="68">
        <v>18640239830.122398</v>
      </c>
      <c r="G22" s="68">
        <v>1948068456.9688001</v>
      </c>
      <c r="H22" s="68">
        <v>365391039.09399998</v>
      </c>
      <c r="I22" s="68">
        <v>12954708403.561399</v>
      </c>
      <c r="J22" s="68">
        <f t="shared" ref="J22:J26" si="3">E22+F22+G22+H22+I22</f>
        <v>203042455944.22623</v>
      </c>
      <c r="K22" s="11"/>
    </row>
    <row r="23" spans="1:11" ht="23.45" customHeight="1">
      <c r="A23" s="66">
        <v>2</v>
      </c>
      <c r="B23" s="66" t="s">
        <v>72</v>
      </c>
      <c r="C23" s="69">
        <v>4195922574.6842999</v>
      </c>
      <c r="D23" s="68"/>
      <c r="E23" s="68">
        <f t="shared" si="2"/>
        <v>4195922574.6842999</v>
      </c>
      <c r="F23" s="68">
        <v>384334841.85820001</v>
      </c>
      <c r="G23" s="68">
        <v>40166359.9375</v>
      </c>
      <c r="H23" s="68">
        <v>7533835.8575999998</v>
      </c>
      <c r="I23" s="68">
        <v>0</v>
      </c>
      <c r="J23" s="68">
        <f t="shared" si="3"/>
        <v>4627957612.3375998</v>
      </c>
      <c r="K23" s="11"/>
    </row>
    <row r="24" spans="1:11" ht="23.45" customHeight="1">
      <c r="A24" s="66">
        <v>3</v>
      </c>
      <c r="B24" s="66" t="s">
        <v>74</v>
      </c>
      <c r="C24" s="68">
        <v>2097961287.3422</v>
      </c>
      <c r="D24" s="68">
        <v>0</v>
      </c>
      <c r="E24" s="68">
        <f t="shared" si="2"/>
        <v>2097961287.3422</v>
      </c>
      <c r="F24" s="68">
        <v>192167420.92910001</v>
      </c>
      <c r="G24" s="68">
        <v>20083179.968800001</v>
      </c>
      <c r="H24" s="68">
        <v>3766917.9287999999</v>
      </c>
      <c r="I24" s="68">
        <v>0</v>
      </c>
      <c r="J24" s="68">
        <f t="shared" si="3"/>
        <v>2313978806.1689</v>
      </c>
      <c r="K24" s="11"/>
    </row>
    <row r="25" spans="1:11" ht="23.45" customHeight="1">
      <c r="A25" s="66">
        <v>4</v>
      </c>
      <c r="B25" s="66" t="s">
        <v>76</v>
      </c>
      <c r="C25" s="68">
        <v>7049149925.4696999</v>
      </c>
      <c r="D25" s="68">
        <v>0</v>
      </c>
      <c r="E25" s="68">
        <f t="shared" si="2"/>
        <v>7049149925.4696999</v>
      </c>
      <c r="F25" s="68">
        <v>645682534.32179999</v>
      </c>
      <c r="G25" s="68">
        <v>67479484.694999993</v>
      </c>
      <c r="H25" s="68">
        <v>12656844.240800001</v>
      </c>
      <c r="I25" s="68">
        <v>0</v>
      </c>
      <c r="J25" s="68">
        <f t="shared" si="3"/>
        <v>7774968788.7272997</v>
      </c>
      <c r="K25" s="11"/>
    </row>
    <row r="26" spans="1:11" ht="23.45" customHeight="1">
      <c r="A26" s="66">
        <v>5</v>
      </c>
      <c r="B26" s="66" t="s">
        <v>78</v>
      </c>
      <c r="C26" s="69">
        <v>4195922574.6842999</v>
      </c>
      <c r="D26" s="71">
        <v>34976456.560000002</v>
      </c>
      <c r="E26" s="68">
        <f t="shared" si="2"/>
        <v>4160946118.1243</v>
      </c>
      <c r="F26" s="68">
        <v>384334841.85820001</v>
      </c>
      <c r="G26" s="68">
        <v>40166359.9375</v>
      </c>
      <c r="H26" s="68">
        <v>7533835.8575999998</v>
      </c>
      <c r="I26" s="68">
        <v>925336314.54009998</v>
      </c>
      <c r="J26" s="68">
        <f t="shared" si="3"/>
        <v>5518317470.3177004</v>
      </c>
      <c r="K26" s="11"/>
    </row>
    <row r="27" spans="1:11" ht="23.45" customHeight="1">
      <c r="A27" s="18"/>
      <c r="B27" s="31" t="s">
        <v>80</v>
      </c>
      <c r="C27" s="72">
        <f t="shared" ref="C27:J27" si="4">SUM(C22:C26)</f>
        <v>221041201234.37009</v>
      </c>
      <c r="D27" s="72">
        <f t="shared" si="4"/>
        <v>34403173114.269997</v>
      </c>
      <c r="E27" s="72">
        <f t="shared" si="4"/>
        <v>186638028120.1001</v>
      </c>
      <c r="F27" s="72">
        <f t="shared" si="4"/>
        <v>20246759469.089699</v>
      </c>
      <c r="G27" s="72">
        <f t="shared" si="4"/>
        <v>2115963841.5076001</v>
      </c>
      <c r="H27" s="72">
        <f t="shared" si="4"/>
        <v>396882472.97879994</v>
      </c>
      <c r="I27" s="72">
        <f t="shared" si="4"/>
        <v>13880044718.1015</v>
      </c>
      <c r="J27" s="72">
        <f t="shared" si="4"/>
        <v>223277678621.77771</v>
      </c>
      <c r="K27" s="73"/>
    </row>
    <row r="28" spans="1:11" ht="23.45" customHeight="1">
      <c r="A28" s="3"/>
      <c r="B28" s="3"/>
      <c r="C28" s="3"/>
      <c r="D28" s="11"/>
      <c r="E28" s="11"/>
      <c r="F28" s="11"/>
      <c r="G28" s="3"/>
      <c r="H28" s="3"/>
      <c r="I28" s="74"/>
      <c r="J28" s="75"/>
      <c r="K28" s="11"/>
    </row>
    <row r="29" spans="1:11" ht="23.45" customHeight="1">
      <c r="A29" s="76"/>
      <c r="B29" s="3"/>
      <c r="C29" s="3"/>
      <c r="D29" s="3"/>
      <c r="E29" s="11"/>
      <c r="F29" s="11"/>
      <c r="G29" s="3"/>
      <c r="H29" s="75"/>
      <c r="I29" s="75"/>
      <c r="J29" s="75"/>
      <c r="K29" s="11"/>
    </row>
    <row r="30" spans="1:11" ht="23.45" customHeight="1">
      <c r="A30" s="106"/>
      <c r="B30" s="102"/>
      <c r="C30" s="102"/>
      <c r="D30" s="102"/>
      <c r="E30" s="102"/>
      <c r="F30" s="102"/>
      <c r="G30" s="102"/>
      <c r="H30" s="102"/>
      <c r="I30" s="102"/>
      <c r="J30" s="102"/>
      <c r="K30" s="102"/>
    </row>
    <row r="31" spans="1:11" ht="12.75" customHeight="1">
      <c r="A31" s="3"/>
      <c r="B31" s="77"/>
      <c r="C31" s="77"/>
      <c r="D31" s="77"/>
      <c r="E31" s="77"/>
      <c r="F31" s="77"/>
      <c r="G31" s="77"/>
      <c r="H31" s="3"/>
      <c r="I31" s="3"/>
      <c r="J31" s="3"/>
      <c r="K31" s="3"/>
    </row>
    <row r="32" spans="1:11" ht="12.75" hidden="1" customHeight="1">
      <c r="A32" s="3"/>
      <c r="B32" s="77"/>
      <c r="C32" s="77"/>
      <c r="D32" s="77"/>
      <c r="E32" s="77"/>
      <c r="F32" s="77"/>
      <c r="G32" s="77"/>
      <c r="H32" s="3"/>
      <c r="I32" s="3"/>
      <c r="J32" s="3"/>
      <c r="K32" s="3"/>
    </row>
    <row r="33" spans="1:11" ht="12.75" customHeight="1">
      <c r="A33" s="3"/>
      <c r="B33" s="77"/>
      <c r="C33" s="77"/>
      <c r="D33" s="77"/>
      <c r="E33" s="77"/>
      <c r="F33" s="77"/>
      <c r="G33" s="77"/>
      <c r="H33" s="3"/>
      <c r="I33" s="3"/>
      <c r="J33" s="3"/>
      <c r="K33" s="3"/>
    </row>
    <row r="34" spans="1:11" ht="20.25">
      <c r="A34" s="3"/>
      <c r="B34" s="3"/>
      <c r="C34" s="101"/>
      <c r="D34" s="102"/>
      <c r="E34" s="102"/>
      <c r="F34" s="102"/>
      <c r="G34" s="102"/>
      <c r="H34" s="102"/>
      <c r="I34" s="3"/>
      <c r="J34" s="3"/>
      <c r="K34" s="11"/>
    </row>
    <row r="35" spans="1:11" ht="20.25">
      <c r="A35" s="3"/>
      <c r="B35" s="3"/>
      <c r="C35" s="107"/>
      <c r="D35" s="102"/>
      <c r="E35" s="102"/>
      <c r="F35" s="102"/>
      <c r="G35" s="102"/>
      <c r="H35" s="102"/>
      <c r="I35" s="3"/>
      <c r="J35" s="3"/>
      <c r="K35" s="3"/>
    </row>
    <row r="36" spans="1:11" ht="20.25">
      <c r="A36" s="3"/>
      <c r="B36" s="3"/>
      <c r="C36" s="101"/>
      <c r="D36" s="102"/>
      <c r="E36" s="102"/>
      <c r="F36" s="102"/>
      <c r="G36" s="102"/>
      <c r="H36" s="102"/>
      <c r="I36" s="3"/>
      <c r="J36" s="3"/>
      <c r="K36" s="3"/>
    </row>
    <row r="37" spans="1:11" ht="20.25">
      <c r="A37" s="3"/>
      <c r="B37" s="3"/>
      <c r="C37" s="101"/>
      <c r="D37" s="102"/>
      <c r="E37" s="102"/>
      <c r="F37" s="102"/>
      <c r="G37" s="102"/>
      <c r="H37" s="102"/>
      <c r="I37" s="3"/>
      <c r="J37" s="3"/>
      <c r="K37" s="3"/>
    </row>
    <row r="38" spans="1:11" ht="12.75" customHeight="1"/>
    <row r="39" spans="1:11" ht="12.75" customHeight="1"/>
    <row r="40" spans="1:11" ht="12.75" customHeight="1"/>
    <row r="41" spans="1:11" ht="12.75" customHeight="1"/>
    <row r="42" spans="1:11" ht="12.75" customHeight="1"/>
    <row r="43" spans="1:11" ht="12.75" customHeight="1"/>
    <row r="44" spans="1:11" ht="12.75" customHeight="1"/>
    <row r="45" spans="1:11" ht="12.75" customHeight="1"/>
    <row r="46" spans="1:11" ht="12.75" customHeight="1"/>
    <row r="47" spans="1:11" ht="12.75" customHeight="1"/>
    <row r="48" spans="1:11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C36:H36"/>
    <mergeCell ref="C37:H37"/>
    <mergeCell ref="A1:K1"/>
    <mergeCell ref="A3:I3"/>
    <mergeCell ref="A17:K17"/>
    <mergeCell ref="A30:K30"/>
    <mergeCell ref="C34:H34"/>
    <mergeCell ref="C35:H35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A51" sqref="A51:XFD54"/>
    </sheetView>
  </sheetViews>
  <sheetFormatPr defaultColWidth="14.42578125" defaultRowHeight="15" customHeight="1"/>
  <cols>
    <col min="1" max="1" width="4" customWidth="1"/>
    <col min="2" max="2" width="22.42578125" customWidth="1"/>
    <col min="3" max="3" width="7.42578125" customWidth="1"/>
    <col min="4" max="4" width="20.7109375" customWidth="1"/>
    <col min="5" max="5" width="19" customWidth="1"/>
    <col min="6" max="6" width="19.42578125" customWidth="1"/>
    <col min="7" max="7" width="17.85546875" customWidth="1"/>
    <col min="8" max="8" width="18.5703125" customWidth="1"/>
    <col min="9" max="9" width="19.42578125" customWidth="1"/>
    <col min="10" max="12" width="19.5703125" customWidth="1"/>
    <col min="13" max="13" width="21" customWidth="1"/>
    <col min="14" max="16" width="22" customWidth="1"/>
    <col min="17" max="17" width="24.140625" customWidth="1"/>
    <col min="18" max="18" width="20.140625" customWidth="1"/>
    <col min="19" max="19" width="4.28515625" customWidth="1"/>
    <col min="20" max="26" width="8.7109375" customWidth="1"/>
  </cols>
  <sheetData>
    <row r="1" spans="1:26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3"/>
      <c r="U1" s="3"/>
      <c r="V1" s="3"/>
      <c r="W1" s="3"/>
      <c r="X1" s="3"/>
      <c r="Y1" s="3"/>
      <c r="Z1" s="3"/>
    </row>
    <row r="2" spans="1:26" ht="26.25">
      <c r="A2" s="103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"/>
      <c r="R2" s="1"/>
      <c r="S2" s="1"/>
      <c r="T2" s="3"/>
      <c r="U2" s="3"/>
      <c r="V2" s="3"/>
      <c r="W2" s="3"/>
      <c r="X2" s="3"/>
      <c r="Y2" s="3"/>
      <c r="Z2" s="3"/>
    </row>
    <row r="3" spans="1:26" ht="18.75">
      <c r="A3" s="3"/>
      <c r="B3" s="3"/>
      <c r="C3" s="3"/>
      <c r="D3" s="3"/>
      <c r="E3" s="3"/>
      <c r="F3" s="3"/>
      <c r="G3" s="3"/>
      <c r="H3" s="9" t="s">
        <v>1</v>
      </c>
      <c r="I3" s="3"/>
      <c r="J3" s="3"/>
      <c r="K3" s="11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8.75">
      <c r="A4" s="112" t="s">
        <v>2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3"/>
      <c r="T4" s="3"/>
      <c r="U4" s="3"/>
      <c r="V4" s="3"/>
      <c r="W4" s="3"/>
      <c r="X4" s="3"/>
      <c r="Y4" s="3"/>
      <c r="Z4" s="3"/>
    </row>
    <row r="5" spans="1:26" ht="20.25">
      <c r="A5" s="3"/>
      <c r="B5" s="3"/>
      <c r="C5" s="3"/>
      <c r="D5" s="107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3"/>
      <c r="T5" s="3"/>
      <c r="U5" s="3"/>
      <c r="V5" s="3"/>
      <c r="W5" s="3"/>
      <c r="X5" s="3"/>
      <c r="Y5" s="3"/>
      <c r="Z5" s="3"/>
    </row>
    <row r="6" spans="1:26" ht="12.75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 t="s">
        <v>3</v>
      </c>
      <c r="G6" s="14">
        <v>7</v>
      </c>
      <c r="H6" s="14">
        <v>8</v>
      </c>
      <c r="I6" s="14">
        <v>9</v>
      </c>
      <c r="J6" s="14" t="s">
        <v>4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>
        <v>16</v>
      </c>
      <c r="Q6" s="14" t="s">
        <v>5</v>
      </c>
      <c r="R6" s="14" t="s">
        <v>6</v>
      </c>
      <c r="S6" s="18"/>
      <c r="T6" s="3"/>
      <c r="U6" s="3"/>
      <c r="V6" s="3"/>
      <c r="W6" s="3"/>
      <c r="X6" s="3"/>
      <c r="Y6" s="3"/>
      <c r="Z6" s="3"/>
    </row>
    <row r="7" spans="1:26" ht="12.75">
      <c r="A7" s="113" t="s">
        <v>7</v>
      </c>
      <c r="B7" s="113" t="s">
        <v>8</v>
      </c>
      <c r="C7" s="113" t="s">
        <v>10</v>
      </c>
      <c r="D7" s="113" t="s">
        <v>11</v>
      </c>
      <c r="E7" s="113" t="s">
        <v>13</v>
      </c>
      <c r="F7" s="113" t="s">
        <v>14</v>
      </c>
      <c r="G7" s="110" t="s">
        <v>15</v>
      </c>
      <c r="H7" s="111"/>
      <c r="I7" s="109"/>
      <c r="J7" s="113" t="s">
        <v>20</v>
      </c>
      <c r="K7" s="115" t="s">
        <v>22</v>
      </c>
      <c r="L7" s="115" t="s">
        <v>23</v>
      </c>
      <c r="M7" s="116" t="s">
        <v>24</v>
      </c>
      <c r="N7" s="113" t="s">
        <v>25</v>
      </c>
      <c r="O7" s="113" t="s">
        <v>26</v>
      </c>
      <c r="P7" s="113" t="s">
        <v>28</v>
      </c>
      <c r="Q7" s="113" t="s">
        <v>29</v>
      </c>
      <c r="R7" s="113" t="s">
        <v>30</v>
      </c>
      <c r="S7" s="113" t="s">
        <v>7</v>
      </c>
      <c r="T7" s="3"/>
      <c r="U7" s="3"/>
      <c r="V7" s="3"/>
      <c r="W7" s="3"/>
      <c r="X7" s="3"/>
      <c r="Y7" s="3"/>
      <c r="Z7" s="3"/>
    </row>
    <row r="8" spans="1:26" ht="25.5">
      <c r="A8" s="114"/>
      <c r="B8" s="114"/>
      <c r="C8" s="114"/>
      <c r="D8" s="114"/>
      <c r="E8" s="114"/>
      <c r="F8" s="114"/>
      <c r="G8" s="33" t="s">
        <v>31</v>
      </c>
      <c r="H8" s="33" t="s">
        <v>32</v>
      </c>
      <c r="I8" s="33" t="s">
        <v>33</v>
      </c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3"/>
      <c r="U8" s="3"/>
      <c r="V8" s="3"/>
      <c r="W8" s="3"/>
      <c r="X8" s="3"/>
      <c r="Y8" s="3"/>
      <c r="Z8" s="3"/>
    </row>
    <row r="9" spans="1:26" ht="16.5">
      <c r="A9" s="18"/>
      <c r="B9" s="18"/>
      <c r="C9" s="18"/>
      <c r="D9" s="34" t="s">
        <v>21</v>
      </c>
      <c r="E9" s="34" t="s">
        <v>21</v>
      </c>
      <c r="F9" s="34" t="s">
        <v>21</v>
      </c>
      <c r="G9" s="34" t="s">
        <v>21</v>
      </c>
      <c r="H9" s="34" t="s">
        <v>21</v>
      </c>
      <c r="I9" s="34" t="s">
        <v>21</v>
      </c>
      <c r="J9" s="34" t="s">
        <v>21</v>
      </c>
      <c r="K9" s="34" t="s">
        <v>21</v>
      </c>
      <c r="L9" s="34" t="s">
        <v>21</v>
      </c>
      <c r="M9" s="34" t="s">
        <v>21</v>
      </c>
      <c r="N9" s="34" t="s">
        <v>21</v>
      </c>
      <c r="O9" s="34" t="s">
        <v>21</v>
      </c>
      <c r="P9" s="34" t="s">
        <v>21</v>
      </c>
      <c r="Q9" s="34" t="s">
        <v>21</v>
      </c>
      <c r="R9" s="34" t="s">
        <v>21</v>
      </c>
      <c r="S9" s="18"/>
      <c r="T9" s="3"/>
      <c r="U9" s="3"/>
      <c r="V9" s="3"/>
      <c r="W9" s="3"/>
      <c r="X9" s="3"/>
      <c r="Y9" s="3"/>
      <c r="Z9" s="3"/>
    </row>
    <row r="10" spans="1:26" ht="12.75">
      <c r="A10" s="18">
        <v>1</v>
      </c>
      <c r="B10" s="37" t="s">
        <v>34</v>
      </c>
      <c r="C10" s="39">
        <v>17</v>
      </c>
      <c r="D10" s="40">
        <v>2768494546.4787002</v>
      </c>
      <c r="E10" s="40">
        <v>572843640.02110004</v>
      </c>
      <c r="F10" s="40">
        <f t="shared" ref="F10:F45" si="0">D10+E10</f>
        <v>3341338186.4998002</v>
      </c>
      <c r="G10" s="41">
        <v>42102357.899999999</v>
      </c>
      <c r="H10" s="41">
        <v>0</v>
      </c>
      <c r="I10" s="40">
        <v>429919971.55000001</v>
      </c>
      <c r="J10" s="42">
        <f t="shared" ref="J10:J45" si="1">F10-G10-H10-I10</f>
        <v>2869315857.0497999</v>
      </c>
      <c r="K10" s="40">
        <v>332324127.89000005</v>
      </c>
      <c r="L10" s="40">
        <v>26502001.993500002</v>
      </c>
      <c r="M10" s="40">
        <v>6389967.3300000001</v>
      </c>
      <c r="N10" s="42">
        <v>938780529.28970003</v>
      </c>
      <c r="O10" s="43">
        <v>0</v>
      </c>
      <c r="P10" s="43">
        <f t="shared" ref="P10:P45" si="2">N10-O10</f>
        <v>938780529.28970003</v>
      </c>
      <c r="Q10" s="43">
        <f t="shared" ref="Q10:Q45" si="3">F10+K10+L10+M10+N10</f>
        <v>4645334813.0030003</v>
      </c>
      <c r="R10" s="45">
        <f t="shared" ref="R10:R45" si="4">J10+K10+L10+M10+P10</f>
        <v>4173312483.553</v>
      </c>
      <c r="S10" s="18">
        <v>1</v>
      </c>
      <c r="T10" s="3"/>
      <c r="U10" s="3"/>
      <c r="V10" s="3"/>
      <c r="W10" s="3"/>
      <c r="X10" s="3"/>
      <c r="Y10" s="3"/>
      <c r="Z10" s="3"/>
    </row>
    <row r="11" spans="1:26" ht="12.75">
      <c r="A11" s="18">
        <v>2</v>
      </c>
      <c r="B11" s="37" t="s">
        <v>41</v>
      </c>
      <c r="C11" s="47">
        <v>21</v>
      </c>
      <c r="D11" s="40">
        <v>2945202109.4569998</v>
      </c>
      <c r="E11" s="40">
        <v>0</v>
      </c>
      <c r="F11" s="40">
        <f t="shared" si="0"/>
        <v>2945202109.4569998</v>
      </c>
      <c r="G11" s="41">
        <v>39094397.359999999</v>
      </c>
      <c r="H11" s="41">
        <v>0</v>
      </c>
      <c r="I11" s="40">
        <v>461215592.5</v>
      </c>
      <c r="J11" s="42">
        <f t="shared" si="1"/>
        <v>2444892119.5969996</v>
      </c>
      <c r="K11" s="40">
        <v>269772324.63999999</v>
      </c>
      <c r="L11" s="40">
        <v>28193572.667599998</v>
      </c>
      <c r="M11" s="40">
        <v>5288150.3099999996</v>
      </c>
      <c r="N11" s="42">
        <v>988704972.65820003</v>
      </c>
      <c r="O11" s="43">
        <v>0</v>
      </c>
      <c r="P11" s="43">
        <f t="shared" si="2"/>
        <v>988704972.65820003</v>
      </c>
      <c r="Q11" s="43">
        <f t="shared" si="3"/>
        <v>4237161129.7327995</v>
      </c>
      <c r="R11" s="45">
        <f t="shared" si="4"/>
        <v>3736851139.8727999</v>
      </c>
      <c r="S11" s="18">
        <v>2</v>
      </c>
      <c r="T11" s="3"/>
      <c r="U11" s="3"/>
      <c r="V11" s="3"/>
      <c r="W11" s="3"/>
      <c r="X11" s="3"/>
      <c r="Y11" s="3"/>
      <c r="Z11" s="3"/>
    </row>
    <row r="12" spans="1:26" ht="12.75">
      <c r="A12" s="18">
        <v>3</v>
      </c>
      <c r="B12" s="37" t="s">
        <v>44</v>
      </c>
      <c r="C12" s="47">
        <v>31</v>
      </c>
      <c r="D12" s="40">
        <v>2972571641.1998</v>
      </c>
      <c r="E12" s="40">
        <v>10629953154.8276</v>
      </c>
      <c r="F12" s="40">
        <f t="shared" si="0"/>
        <v>13602524796.027401</v>
      </c>
      <c r="G12" s="41">
        <v>14782883.32</v>
      </c>
      <c r="H12" s="41">
        <v>0</v>
      </c>
      <c r="I12" s="40">
        <v>1052339532.95</v>
      </c>
      <c r="J12" s="42">
        <f t="shared" si="1"/>
        <v>12535402379.757401</v>
      </c>
      <c r="K12" s="40">
        <v>1656341813.3600001</v>
      </c>
      <c r="L12" s="40">
        <v>28455573.322700001</v>
      </c>
      <c r="M12" s="40">
        <v>30913971.75</v>
      </c>
      <c r="N12" s="42">
        <v>1068684080.6708</v>
      </c>
      <c r="O12" s="43">
        <v>0</v>
      </c>
      <c r="P12" s="43">
        <f t="shared" si="2"/>
        <v>1068684080.6708</v>
      </c>
      <c r="Q12" s="43">
        <f t="shared" si="3"/>
        <v>16386920235.130901</v>
      </c>
      <c r="R12" s="45">
        <f t="shared" si="4"/>
        <v>15319797818.860901</v>
      </c>
      <c r="S12" s="18">
        <v>3</v>
      </c>
      <c r="T12" s="3"/>
      <c r="U12" s="3"/>
      <c r="V12" s="3"/>
      <c r="W12" s="3"/>
      <c r="X12" s="3"/>
      <c r="Y12" s="3"/>
      <c r="Z12" s="3"/>
    </row>
    <row r="13" spans="1:26" ht="12.75">
      <c r="A13" s="18">
        <v>4</v>
      </c>
      <c r="B13" s="37" t="s">
        <v>45</v>
      </c>
      <c r="C13" s="47">
        <v>21</v>
      </c>
      <c r="D13" s="40">
        <v>2939684620.0405002</v>
      </c>
      <c r="E13" s="40">
        <v>0</v>
      </c>
      <c r="F13" s="40">
        <f t="shared" si="0"/>
        <v>2939684620.0405002</v>
      </c>
      <c r="G13" s="41">
        <v>54906525.840000004</v>
      </c>
      <c r="H13" s="41">
        <v>0</v>
      </c>
      <c r="I13" s="40">
        <v>89972595.590000004</v>
      </c>
      <c r="J13" s="42">
        <f t="shared" si="1"/>
        <v>2794805498.6104999</v>
      </c>
      <c r="K13" s="40">
        <v>269266937.94999999</v>
      </c>
      <c r="L13" s="40">
        <v>28140755.328400001</v>
      </c>
      <c r="M13" s="40">
        <v>5278243.58</v>
      </c>
      <c r="N13" s="42">
        <v>1129100083.9635999</v>
      </c>
      <c r="O13" s="43">
        <v>0</v>
      </c>
      <c r="P13" s="43">
        <f t="shared" si="2"/>
        <v>1129100083.9635999</v>
      </c>
      <c r="Q13" s="43">
        <f t="shared" si="3"/>
        <v>4371470640.8625002</v>
      </c>
      <c r="R13" s="45">
        <f t="shared" si="4"/>
        <v>4226591519.4324999</v>
      </c>
      <c r="S13" s="18">
        <v>4</v>
      </c>
      <c r="T13" s="3"/>
      <c r="U13" s="3"/>
      <c r="V13" s="3"/>
      <c r="W13" s="3"/>
      <c r="X13" s="3"/>
      <c r="Y13" s="3"/>
      <c r="Z13" s="3"/>
    </row>
    <row r="14" spans="1:26" ht="12.75">
      <c r="A14" s="18">
        <v>5</v>
      </c>
      <c r="B14" s="37" t="s">
        <v>47</v>
      </c>
      <c r="C14" s="47">
        <v>20</v>
      </c>
      <c r="D14" s="40">
        <v>3536539088.8969002</v>
      </c>
      <c r="E14" s="40">
        <v>0</v>
      </c>
      <c r="F14" s="40">
        <f t="shared" si="0"/>
        <v>3536539088.8969002</v>
      </c>
      <c r="G14" s="41">
        <v>131623955.68000001</v>
      </c>
      <c r="H14" s="41">
        <v>201255000</v>
      </c>
      <c r="I14" s="40">
        <v>508776788.11000001</v>
      </c>
      <c r="J14" s="42">
        <f t="shared" si="1"/>
        <v>2694883345.1069002</v>
      </c>
      <c r="K14" s="40">
        <v>323937147.85000002</v>
      </c>
      <c r="L14" s="40">
        <v>33854271.486000001</v>
      </c>
      <c r="M14" s="40">
        <v>6349903.8700000001</v>
      </c>
      <c r="N14" s="42">
        <v>1125275262.3088</v>
      </c>
      <c r="O14" s="43">
        <v>0</v>
      </c>
      <c r="P14" s="43">
        <f t="shared" si="2"/>
        <v>1125275262.3088</v>
      </c>
      <c r="Q14" s="43">
        <f t="shared" si="3"/>
        <v>5025955674.4117002</v>
      </c>
      <c r="R14" s="45">
        <f t="shared" si="4"/>
        <v>4184299930.6217003</v>
      </c>
      <c r="S14" s="18">
        <v>5</v>
      </c>
      <c r="T14" s="3"/>
      <c r="U14" s="3"/>
      <c r="V14" s="3"/>
      <c r="W14" s="3"/>
      <c r="X14" s="3"/>
      <c r="Y14" s="3"/>
      <c r="Z14" s="3"/>
    </row>
    <row r="15" spans="1:26" ht="12.75">
      <c r="A15" s="18">
        <v>6</v>
      </c>
      <c r="B15" s="37" t="s">
        <v>54</v>
      </c>
      <c r="C15" s="47">
        <v>8</v>
      </c>
      <c r="D15" s="40">
        <v>2616033727.3365998</v>
      </c>
      <c r="E15" s="40">
        <v>8430549971.7894001</v>
      </c>
      <c r="F15" s="40">
        <f t="shared" si="0"/>
        <v>11046583699.125999</v>
      </c>
      <c r="G15" s="41">
        <v>33286734.18</v>
      </c>
      <c r="H15" s="41">
        <v>421546663.22000003</v>
      </c>
      <c r="I15" s="40">
        <v>1091938012.73</v>
      </c>
      <c r="J15" s="42">
        <f t="shared" si="1"/>
        <v>9499812288.9960003</v>
      </c>
      <c r="K15" s="40">
        <v>1264909100.52</v>
      </c>
      <c r="L15" s="40">
        <v>25042538.423999999</v>
      </c>
      <c r="M15" s="40">
        <v>23307695.149999999</v>
      </c>
      <c r="N15" s="42">
        <v>822501246.2845</v>
      </c>
      <c r="O15" s="43">
        <v>0</v>
      </c>
      <c r="P15" s="43">
        <f t="shared" si="2"/>
        <v>822501246.2845</v>
      </c>
      <c r="Q15" s="43">
        <f t="shared" si="3"/>
        <v>13182344279.504499</v>
      </c>
      <c r="R15" s="45">
        <f t="shared" si="4"/>
        <v>11635572869.3745</v>
      </c>
      <c r="S15" s="18">
        <v>6</v>
      </c>
      <c r="T15" s="3"/>
      <c r="U15" s="3"/>
      <c r="V15" s="3"/>
      <c r="W15" s="3"/>
      <c r="X15" s="3"/>
      <c r="Y15" s="3"/>
      <c r="Z15" s="3"/>
    </row>
    <row r="16" spans="1:26" ht="12.75">
      <c r="A16" s="18">
        <v>7</v>
      </c>
      <c r="B16" s="37" t="s">
        <v>58</v>
      </c>
      <c r="C16" s="47">
        <v>23</v>
      </c>
      <c r="D16" s="40">
        <v>3315734011.9888</v>
      </c>
      <c r="E16" s="40">
        <v>0</v>
      </c>
      <c r="F16" s="40">
        <f t="shared" si="0"/>
        <v>3315734011.9888</v>
      </c>
      <c r="G16" s="41">
        <v>25398917.32</v>
      </c>
      <c r="H16" s="41">
        <v>103855987.23</v>
      </c>
      <c r="I16" s="40">
        <v>423541958.63</v>
      </c>
      <c r="J16" s="42">
        <f t="shared" si="1"/>
        <v>2762937148.8087997</v>
      </c>
      <c r="K16" s="40">
        <v>303712016.72000003</v>
      </c>
      <c r="L16" s="40">
        <v>31740567.994800001</v>
      </c>
      <c r="M16" s="40">
        <v>5953445.3600000003</v>
      </c>
      <c r="N16" s="42">
        <v>1071979100.3288</v>
      </c>
      <c r="O16" s="43">
        <v>0</v>
      </c>
      <c r="P16" s="43">
        <f t="shared" si="2"/>
        <v>1071979100.3288</v>
      </c>
      <c r="Q16" s="43">
        <f t="shared" si="3"/>
        <v>4729119142.3924007</v>
      </c>
      <c r="R16" s="45">
        <f t="shared" si="4"/>
        <v>4176322279.2124004</v>
      </c>
      <c r="S16" s="18">
        <v>7</v>
      </c>
      <c r="T16" s="3"/>
      <c r="U16" s="3"/>
      <c r="V16" s="3"/>
      <c r="W16" s="3"/>
      <c r="X16" s="3"/>
      <c r="Y16" s="3"/>
      <c r="Z16" s="3"/>
    </row>
    <row r="17" spans="1:26" ht="12.75">
      <c r="A17" s="18">
        <v>8</v>
      </c>
      <c r="B17" s="37" t="s">
        <v>62</v>
      </c>
      <c r="C17" s="47">
        <v>27</v>
      </c>
      <c r="D17" s="40">
        <v>3673358094.1279001</v>
      </c>
      <c r="E17" s="40">
        <v>0</v>
      </c>
      <c r="F17" s="40">
        <f t="shared" si="0"/>
        <v>3673358094.1279001</v>
      </c>
      <c r="G17" s="41">
        <v>18502027.789999999</v>
      </c>
      <c r="H17" s="41">
        <v>0</v>
      </c>
      <c r="I17" s="40">
        <v>323071065.25999999</v>
      </c>
      <c r="J17" s="42">
        <f t="shared" si="1"/>
        <v>3331785001.0778999</v>
      </c>
      <c r="K17" s="40">
        <v>336469388.32999998</v>
      </c>
      <c r="L17" s="40">
        <v>35164000.469899997</v>
      </c>
      <c r="M17" s="40">
        <v>6595564.25</v>
      </c>
      <c r="N17" s="42">
        <v>1069119807.6755</v>
      </c>
      <c r="O17" s="43">
        <v>0</v>
      </c>
      <c r="P17" s="43">
        <f t="shared" si="2"/>
        <v>1069119807.6755</v>
      </c>
      <c r="Q17" s="43">
        <f t="shared" si="3"/>
        <v>5120706854.8533001</v>
      </c>
      <c r="R17" s="45">
        <f t="shared" si="4"/>
        <v>4779133761.8032999</v>
      </c>
      <c r="S17" s="18">
        <v>8</v>
      </c>
      <c r="T17" s="3"/>
      <c r="U17" s="3"/>
      <c r="V17" s="3"/>
      <c r="W17" s="3"/>
      <c r="X17" s="3"/>
      <c r="Y17" s="3"/>
      <c r="Z17" s="3"/>
    </row>
    <row r="18" spans="1:26" ht="12.75">
      <c r="A18" s="18">
        <v>9</v>
      </c>
      <c r="B18" s="37" t="s">
        <v>64</v>
      </c>
      <c r="C18" s="47">
        <v>18</v>
      </c>
      <c r="D18" s="40">
        <v>2973078587.6318002</v>
      </c>
      <c r="E18" s="40">
        <v>0</v>
      </c>
      <c r="F18" s="40">
        <f t="shared" si="0"/>
        <v>2973078587.6318002</v>
      </c>
      <c r="G18" s="41">
        <v>68224089.090000004</v>
      </c>
      <c r="H18" s="41">
        <v>633134951.91999996</v>
      </c>
      <c r="I18" s="40">
        <v>819495380.17999995</v>
      </c>
      <c r="J18" s="42">
        <f t="shared" si="1"/>
        <v>1452224166.4418001</v>
      </c>
      <c r="K18" s="40">
        <v>272325732.52999997</v>
      </c>
      <c r="L18" s="40">
        <v>28460426.175099999</v>
      </c>
      <c r="M18" s="40">
        <v>5338202.9000000004</v>
      </c>
      <c r="N18" s="42">
        <v>959172780.82669997</v>
      </c>
      <c r="O18" s="43">
        <v>0</v>
      </c>
      <c r="P18" s="43">
        <f t="shared" si="2"/>
        <v>959172780.82669997</v>
      </c>
      <c r="Q18" s="43">
        <f t="shared" si="3"/>
        <v>4238375730.0636005</v>
      </c>
      <c r="R18" s="45">
        <f t="shared" si="4"/>
        <v>2717521308.8736</v>
      </c>
      <c r="S18" s="18">
        <v>9</v>
      </c>
      <c r="T18" s="3"/>
      <c r="U18" s="3"/>
      <c r="V18" s="3"/>
      <c r="W18" s="3"/>
      <c r="X18" s="3"/>
      <c r="Y18" s="3"/>
      <c r="Z18" s="3"/>
    </row>
    <row r="19" spans="1:26" ht="12.75">
      <c r="A19" s="18">
        <v>10</v>
      </c>
      <c r="B19" s="37" t="s">
        <v>65</v>
      </c>
      <c r="C19" s="47">
        <v>25</v>
      </c>
      <c r="D19" s="40">
        <v>3001979793.6834998</v>
      </c>
      <c r="E19" s="40">
        <v>14037683246.8547</v>
      </c>
      <c r="F19" s="40">
        <f t="shared" si="0"/>
        <v>17039663040.5382</v>
      </c>
      <c r="G19" s="41">
        <v>26150159.68</v>
      </c>
      <c r="H19" s="41">
        <v>0</v>
      </c>
      <c r="I19" s="40">
        <v>1145011172.3699999</v>
      </c>
      <c r="J19" s="42">
        <f t="shared" si="1"/>
        <v>15868501708.488201</v>
      </c>
      <c r="K19" s="40">
        <v>2111616303.6800001</v>
      </c>
      <c r="L19" s="40">
        <v>28737089.107799999</v>
      </c>
      <c r="M19" s="40">
        <v>39031442.359999999</v>
      </c>
      <c r="N19" s="42">
        <v>1104261028.8959</v>
      </c>
      <c r="O19" s="43">
        <v>0</v>
      </c>
      <c r="P19" s="43">
        <f t="shared" si="2"/>
        <v>1104261028.8959</v>
      </c>
      <c r="Q19" s="43">
        <f t="shared" si="3"/>
        <v>20323308904.581902</v>
      </c>
      <c r="R19" s="45">
        <f t="shared" si="4"/>
        <v>19152147572.531902</v>
      </c>
      <c r="S19" s="18">
        <v>10</v>
      </c>
      <c r="T19" s="3"/>
      <c r="U19" s="3"/>
      <c r="V19" s="3"/>
      <c r="W19" s="3"/>
      <c r="X19" s="3"/>
      <c r="Y19" s="3"/>
      <c r="Z19" s="3"/>
    </row>
    <row r="20" spans="1:26" ht="12.75">
      <c r="A20" s="18">
        <v>11</v>
      </c>
      <c r="B20" s="37" t="s">
        <v>68</v>
      </c>
      <c r="C20" s="47">
        <v>13</v>
      </c>
      <c r="D20" s="40">
        <v>2645079758.8863001</v>
      </c>
      <c r="E20" s="40">
        <v>0</v>
      </c>
      <c r="F20" s="40">
        <f t="shared" si="0"/>
        <v>2645079758.8863001</v>
      </c>
      <c r="G20" s="41">
        <v>39542936.960000001</v>
      </c>
      <c r="H20" s="41">
        <v>0</v>
      </c>
      <c r="I20" s="40">
        <v>381057059.87889999</v>
      </c>
      <c r="J20" s="42">
        <f t="shared" si="1"/>
        <v>2224479762.0474</v>
      </c>
      <c r="K20" s="40">
        <v>242281951.75999999</v>
      </c>
      <c r="L20" s="40">
        <v>25320587.729600001</v>
      </c>
      <c r="M20" s="40">
        <v>4749276.5599999996</v>
      </c>
      <c r="N20" s="42">
        <v>898402809.97259998</v>
      </c>
      <c r="O20" s="43">
        <v>0</v>
      </c>
      <c r="P20" s="43">
        <f t="shared" si="2"/>
        <v>898402809.97259998</v>
      </c>
      <c r="Q20" s="43">
        <f t="shared" si="3"/>
        <v>3815834384.9085002</v>
      </c>
      <c r="R20" s="45">
        <f t="shared" si="4"/>
        <v>3395234388.0695996</v>
      </c>
      <c r="S20" s="18">
        <v>11</v>
      </c>
      <c r="T20" s="3"/>
      <c r="U20" s="3"/>
      <c r="V20" s="3"/>
      <c r="W20" s="3"/>
      <c r="X20" s="3"/>
      <c r="Y20" s="3"/>
      <c r="Z20" s="3"/>
    </row>
    <row r="21" spans="1:26" ht="12.75">
      <c r="A21" s="18">
        <v>12</v>
      </c>
      <c r="B21" s="37" t="s">
        <v>69</v>
      </c>
      <c r="C21" s="47">
        <v>18</v>
      </c>
      <c r="D21" s="40">
        <v>2764532273.4099002</v>
      </c>
      <c r="E21" s="40">
        <v>1618089841.4698999</v>
      </c>
      <c r="F21" s="40">
        <f t="shared" si="0"/>
        <v>4382622114.8797998</v>
      </c>
      <c r="G21" s="41">
        <v>90241634.590000004</v>
      </c>
      <c r="H21" s="41">
        <v>0</v>
      </c>
      <c r="I21" s="40">
        <v>515176310.63</v>
      </c>
      <c r="J21" s="42">
        <f t="shared" si="1"/>
        <v>3777204169.6597996</v>
      </c>
      <c r="K21" s="40">
        <v>444628773.22999996</v>
      </c>
      <c r="L21" s="40">
        <v>26464072.293099999</v>
      </c>
      <c r="M21" s="40">
        <v>8514739.7200000007</v>
      </c>
      <c r="N21" s="42">
        <v>1057758847.5398</v>
      </c>
      <c r="O21" s="43">
        <v>0</v>
      </c>
      <c r="P21" s="43">
        <f t="shared" si="2"/>
        <v>1057758847.5398</v>
      </c>
      <c r="Q21" s="43">
        <f t="shared" si="3"/>
        <v>5919988547.6626997</v>
      </c>
      <c r="R21" s="45">
        <f t="shared" si="4"/>
        <v>5314570602.4426994</v>
      </c>
      <c r="S21" s="18">
        <v>12</v>
      </c>
      <c r="T21" s="3"/>
      <c r="U21" s="3"/>
      <c r="V21" s="3"/>
      <c r="W21" s="3"/>
      <c r="X21" s="3"/>
      <c r="Y21" s="3"/>
      <c r="Z21" s="3"/>
    </row>
    <row r="22" spans="1:26" ht="12.75">
      <c r="A22" s="18">
        <v>13</v>
      </c>
      <c r="B22" s="37" t="s">
        <v>70</v>
      </c>
      <c r="C22" s="47">
        <v>16</v>
      </c>
      <c r="D22" s="40">
        <v>2643587155.7932</v>
      </c>
      <c r="E22" s="40">
        <v>0</v>
      </c>
      <c r="F22" s="40">
        <f t="shared" si="0"/>
        <v>2643587155.7932</v>
      </c>
      <c r="G22" s="41">
        <v>96788194.019999996</v>
      </c>
      <c r="H22" s="41">
        <v>102458000.01000001</v>
      </c>
      <c r="I22" s="40">
        <v>424531814.39999998</v>
      </c>
      <c r="J22" s="42">
        <f t="shared" si="1"/>
        <v>2019809147.3631997</v>
      </c>
      <c r="K22" s="40">
        <v>242145233.47</v>
      </c>
      <c r="L22" s="40">
        <v>25306299.469500002</v>
      </c>
      <c r="M22" s="40">
        <v>4746596.57</v>
      </c>
      <c r="N22" s="42">
        <v>900208733.95819998</v>
      </c>
      <c r="O22" s="43">
        <v>0</v>
      </c>
      <c r="P22" s="43">
        <f t="shared" si="2"/>
        <v>900208733.95819998</v>
      </c>
      <c r="Q22" s="43">
        <f t="shared" si="3"/>
        <v>3815994019.2609</v>
      </c>
      <c r="R22" s="45">
        <f t="shared" si="4"/>
        <v>3192216010.8308997</v>
      </c>
      <c r="S22" s="18">
        <v>13</v>
      </c>
      <c r="T22" s="3"/>
      <c r="U22" s="3"/>
      <c r="V22" s="3"/>
      <c r="W22" s="3"/>
      <c r="X22" s="3"/>
      <c r="Y22" s="3"/>
      <c r="Z22" s="3"/>
    </row>
    <row r="23" spans="1:26" ht="12.75">
      <c r="A23" s="18">
        <v>14</v>
      </c>
      <c r="B23" s="37" t="s">
        <v>73</v>
      </c>
      <c r="C23" s="47">
        <v>17</v>
      </c>
      <c r="D23" s="40">
        <v>2973335184.3873</v>
      </c>
      <c r="E23" s="40">
        <v>0</v>
      </c>
      <c r="F23" s="40">
        <f t="shared" si="0"/>
        <v>2973335184.3873</v>
      </c>
      <c r="G23" s="41">
        <v>73982522.480000004</v>
      </c>
      <c r="H23" s="41">
        <v>0</v>
      </c>
      <c r="I23" s="40">
        <v>206468378.88999999</v>
      </c>
      <c r="J23" s="42">
        <f t="shared" si="1"/>
        <v>2692884283.0173001</v>
      </c>
      <c r="K23" s="40">
        <v>272349236.07999998</v>
      </c>
      <c r="L23" s="40">
        <v>28462882.502</v>
      </c>
      <c r="M23" s="40">
        <v>5338663.63</v>
      </c>
      <c r="N23" s="42">
        <v>1040181714.745</v>
      </c>
      <c r="O23" s="43">
        <v>0</v>
      </c>
      <c r="P23" s="43">
        <f t="shared" si="2"/>
        <v>1040181714.745</v>
      </c>
      <c r="Q23" s="43">
        <f t="shared" si="3"/>
        <v>4319667681.3443003</v>
      </c>
      <c r="R23" s="45">
        <f t="shared" si="4"/>
        <v>4039216779.9742999</v>
      </c>
      <c r="S23" s="18">
        <v>14</v>
      </c>
      <c r="T23" s="3"/>
      <c r="U23" s="3"/>
      <c r="V23" s="3"/>
      <c r="W23" s="3"/>
      <c r="X23" s="3"/>
      <c r="Y23" s="3"/>
      <c r="Z23" s="3"/>
    </row>
    <row r="24" spans="1:26" ht="12.75">
      <c r="A24" s="18">
        <v>15</v>
      </c>
      <c r="B24" s="37" t="s">
        <v>77</v>
      </c>
      <c r="C24" s="47">
        <v>11</v>
      </c>
      <c r="D24" s="40">
        <v>2784854949.3267002</v>
      </c>
      <c r="E24" s="40">
        <v>0</v>
      </c>
      <c r="F24" s="40">
        <f t="shared" si="0"/>
        <v>2784854949.3267002</v>
      </c>
      <c r="G24" s="41">
        <v>33205323.989999998</v>
      </c>
      <c r="H24" s="41">
        <v>533792423.91000003</v>
      </c>
      <c r="I24" s="40">
        <v>245289219.28999999</v>
      </c>
      <c r="J24" s="42">
        <f t="shared" si="1"/>
        <v>1972567982.1367006</v>
      </c>
      <c r="K24" s="40">
        <v>255084970.59</v>
      </c>
      <c r="L24" s="40">
        <v>26658615.424199998</v>
      </c>
      <c r="M24" s="40">
        <v>5000244.8099999996</v>
      </c>
      <c r="N24" s="42">
        <v>907094420.75150001</v>
      </c>
      <c r="O24" s="43">
        <v>0</v>
      </c>
      <c r="P24" s="43">
        <f t="shared" si="2"/>
        <v>907094420.75150001</v>
      </c>
      <c r="Q24" s="43">
        <f t="shared" si="3"/>
        <v>3978693200.9024005</v>
      </c>
      <c r="R24" s="45">
        <f t="shared" si="4"/>
        <v>3166406233.7124009</v>
      </c>
      <c r="S24" s="18">
        <v>15</v>
      </c>
      <c r="T24" s="3"/>
      <c r="U24" s="3"/>
      <c r="V24" s="3"/>
      <c r="W24" s="3"/>
      <c r="X24" s="3"/>
      <c r="Y24" s="3"/>
      <c r="Z24" s="3"/>
    </row>
    <row r="25" spans="1:26" ht="12.75">
      <c r="A25" s="18">
        <v>16</v>
      </c>
      <c r="B25" s="37" t="s">
        <v>81</v>
      </c>
      <c r="C25" s="47">
        <v>27</v>
      </c>
      <c r="D25" s="40">
        <v>3073990819.4459</v>
      </c>
      <c r="E25" s="40">
        <v>739688672.94939995</v>
      </c>
      <c r="F25" s="40">
        <f t="shared" si="0"/>
        <v>3813679492.3952999</v>
      </c>
      <c r="G25" s="41">
        <v>51447165.549999997</v>
      </c>
      <c r="H25" s="41">
        <v>0</v>
      </c>
      <c r="I25" s="40">
        <v>891341617.91999996</v>
      </c>
      <c r="J25" s="42">
        <f t="shared" si="1"/>
        <v>2870890708.9252996</v>
      </c>
      <c r="K25" s="40">
        <v>380026687.60999995</v>
      </c>
      <c r="L25" s="40">
        <v>29426429.945</v>
      </c>
      <c r="M25" s="40">
        <v>7305520.2300000004</v>
      </c>
      <c r="N25" s="42">
        <v>1047922638.4246</v>
      </c>
      <c r="O25" s="43">
        <v>0</v>
      </c>
      <c r="P25" s="43">
        <f t="shared" si="2"/>
        <v>1047922638.4246</v>
      </c>
      <c r="Q25" s="43">
        <f t="shared" si="3"/>
        <v>5278360768.6049004</v>
      </c>
      <c r="R25" s="45">
        <f t="shared" si="4"/>
        <v>4335571985.1349001</v>
      </c>
      <c r="S25" s="18">
        <v>16</v>
      </c>
      <c r="T25" s="3"/>
      <c r="U25" s="3"/>
      <c r="V25" s="3"/>
      <c r="W25" s="3"/>
      <c r="X25" s="3"/>
      <c r="Y25" s="3"/>
      <c r="Z25" s="3"/>
    </row>
    <row r="26" spans="1:26" ht="12.75">
      <c r="A26" s="18">
        <v>17</v>
      </c>
      <c r="B26" s="37" t="s">
        <v>84</v>
      </c>
      <c r="C26" s="47">
        <v>27</v>
      </c>
      <c r="D26" s="40">
        <v>3306362282.6420002</v>
      </c>
      <c r="E26" s="40">
        <v>0</v>
      </c>
      <c r="F26" s="40">
        <f t="shared" si="0"/>
        <v>3306362282.6420002</v>
      </c>
      <c r="G26" s="41">
        <v>27115156.399999999</v>
      </c>
      <c r="H26" s="41">
        <v>0</v>
      </c>
      <c r="I26" s="40">
        <v>163223611.96000001</v>
      </c>
      <c r="J26" s="42">
        <f t="shared" si="1"/>
        <v>3116023514.2820001</v>
      </c>
      <c r="K26" s="40">
        <v>302853592.36000001</v>
      </c>
      <c r="L26" s="40">
        <v>31650855.125300001</v>
      </c>
      <c r="M26" s="40">
        <v>5936618.2999999998</v>
      </c>
      <c r="N26" s="42">
        <v>1142968994.9342999</v>
      </c>
      <c r="O26" s="43">
        <v>0</v>
      </c>
      <c r="P26" s="43">
        <f t="shared" si="2"/>
        <v>1142968994.9342999</v>
      </c>
      <c r="Q26" s="43">
        <f t="shared" si="3"/>
        <v>4789772343.3616009</v>
      </c>
      <c r="R26" s="45">
        <f t="shared" si="4"/>
        <v>4599433575.0016003</v>
      </c>
      <c r="S26" s="18">
        <v>17</v>
      </c>
      <c r="T26" s="3"/>
      <c r="U26" s="3"/>
      <c r="V26" s="3"/>
      <c r="W26" s="3"/>
      <c r="X26" s="3"/>
      <c r="Y26" s="3"/>
      <c r="Z26" s="3"/>
    </row>
    <row r="27" spans="1:26" ht="12.75">
      <c r="A27" s="18">
        <v>18</v>
      </c>
      <c r="B27" s="37" t="s">
        <v>87</v>
      </c>
      <c r="C27" s="47">
        <v>23</v>
      </c>
      <c r="D27" s="40">
        <v>3873787978.5718002</v>
      </c>
      <c r="E27" s="40">
        <v>0</v>
      </c>
      <c r="F27" s="40">
        <f t="shared" si="0"/>
        <v>3873787978.5718002</v>
      </c>
      <c r="G27" s="41">
        <v>216090724.37</v>
      </c>
      <c r="H27" s="41">
        <v>0</v>
      </c>
      <c r="I27" s="40">
        <v>203254936.77000001</v>
      </c>
      <c r="J27" s="42">
        <f t="shared" si="1"/>
        <v>3454442317.4318004</v>
      </c>
      <c r="K27" s="40">
        <v>354828208.49000001</v>
      </c>
      <c r="L27" s="40">
        <v>37082658.104199998</v>
      </c>
      <c r="M27" s="40">
        <v>6955438.8200000003</v>
      </c>
      <c r="N27" s="42">
        <v>1325710838.3849001</v>
      </c>
      <c r="O27" s="43">
        <v>0</v>
      </c>
      <c r="P27" s="43">
        <f t="shared" si="2"/>
        <v>1325710838.3849001</v>
      </c>
      <c r="Q27" s="43">
        <f t="shared" si="3"/>
        <v>5598365122.3709002</v>
      </c>
      <c r="R27" s="45">
        <f t="shared" si="4"/>
        <v>5179019461.2309008</v>
      </c>
      <c r="S27" s="18">
        <v>18</v>
      </c>
      <c r="T27" s="3"/>
      <c r="U27" s="3"/>
      <c r="V27" s="3"/>
      <c r="W27" s="3"/>
      <c r="X27" s="3"/>
      <c r="Y27" s="3"/>
      <c r="Z27" s="3"/>
    </row>
    <row r="28" spans="1:26" ht="12.75">
      <c r="A28" s="18">
        <v>19</v>
      </c>
      <c r="B28" s="37" t="s">
        <v>71</v>
      </c>
      <c r="C28" s="47">
        <v>44</v>
      </c>
      <c r="D28" s="40">
        <v>4689651616.4041004</v>
      </c>
      <c r="E28" s="40">
        <v>0</v>
      </c>
      <c r="F28" s="40">
        <f t="shared" si="0"/>
        <v>4689651616.4041004</v>
      </c>
      <c r="G28" s="41">
        <v>74397424.819999993</v>
      </c>
      <c r="H28" s="41">
        <v>0</v>
      </c>
      <c r="I28" s="40">
        <v>404482901.25999999</v>
      </c>
      <c r="J28" s="42">
        <f t="shared" si="1"/>
        <v>4210771290.3241005</v>
      </c>
      <c r="K28" s="40">
        <v>429559049.36000001</v>
      </c>
      <c r="L28" s="40">
        <v>44892686.042999998</v>
      </c>
      <c r="M28" s="40">
        <v>8420333.0399999991</v>
      </c>
      <c r="N28" s="42">
        <v>1743028573.2883</v>
      </c>
      <c r="O28" s="43">
        <v>0</v>
      </c>
      <c r="P28" s="43">
        <f t="shared" si="2"/>
        <v>1743028573.2883</v>
      </c>
      <c r="Q28" s="43">
        <f t="shared" si="3"/>
        <v>6915552258.1354008</v>
      </c>
      <c r="R28" s="45">
        <f t="shared" si="4"/>
        <v>6436671932.0554008</v>
      </c>
      <c r="S28" s="18">
        <v>19</v>
      </c>
      <c r="T28" s="3"/>
      <c r="U28" s="3"/>
      <c r="V28" s="3"/>
      <c r="W28" s="3"/>
      <c r="X28" s="3"/>
      <c r="Y28" s="3"/>
      <c r="Z28" s="3"/>
    </row>
    <row r="29" spans="1:26" ht="12.75">
      <c r="A29" s="18">
        <v>20</v>
      </c>
      <c r="B29" s="37" t="s">
        <v>91</v>
      </c>
      <c r="C29" s="47">
        <v>34</v>
      </c>
      <c r="D29" s="40">
        <v>3634346535.4482999</v>
      </c>
      <c r="E29" s="40">
        <v>0</v>
      </c>
      <c r="F29" s="40">
        <f t="shared" si="0"/>
        <v>3634346535.4482999</v>
      </c>
      <c r="G29" s="41">
        <v>98604111.140000001</v>
      </c>
      <c r="H29" s="41">
        <v>0</v>
      </c>
      <c r="I29" s="40">
        <v>222190671.15000001</v>
      </c>
      <c r="J29" s="42">
        <f t="shared" si="1"/>
        <v>3313551753.1582999</v>
      </c>
      <c r="K29" s="40">
        <v>332896038.01999998</v>
      </c>
      <c r="L29" s="40">
        <v>34790554.0396</v>
      </c>
      <c r="M29" s="40">
        <v>6525518.4699999997</v>
      </c>
      <c r="N29" s="42">
        <v>1227032395.6912999</v>
      </c>
      <c r="O29" s="43">
        <v>0</v>
      </c>
      <c r="P29" s="43">
        <f t="shared" si="2"/>
        <v>1227032395.6912999</v>
      </c>
      <c r="Q29" s="43">
        <f t="shared" si="3"/>
        <v>5235591041.669199</v>
      </c>
      <c r="R29" s="45">
        <f t="shared" si="4"/>
        <v>4914796259.3792</v>
      </c>
      <c r="S29" s="18">
        <v>20</v>
      </c>
      <c r="T29" s="3"/>
      <c r="U29" s="3"/>
      <c r="V29" s="3"/>
      <c r="W29" s="3"/>
      <c r="X29" s="3"/>
      <c r="Y29" s="3"/>
      <c r="Z29" s="3"/>
    </row>
    <row r="30" spans="1:26" ht="12.75">
      <c r="A30" s="18">
        <v>21</v>
      </c>
      <c r="B30" s="37" t="s">
        <v>93</v>
      </c>
      <c r="C30" s="47">
        <v>21</v>
      </c>
      <c r="D30" s="40">
        <v>3121921805.8878999</v>
      </c>
      <c r="E30" s="40">
        <v>0</v>
      </c>
      <c r="F30" s="40">
        <f t="shared" si="0"/>
        <v>3121921805.8878999</v>
      </c>
      <c r="G30" s="41">
        <v>38965476.259999998</v>
      </c>
      <c r="H30" s="41">
        <v>0</v>
      </c>
      <c r="I30" s="40">
        <v>264239440.81</v>
      </c>
      <c r="J30" s="42">
        <f t="shared" si="1"/>
        <v>2818716888.8178997</v>
      </c>
      <c r="K30" s="40">
        <v>285959357.5</v>
      </c>
      <c r="L30" s="40">
        <v>29885259.491799999</v>
      </c>
      <c r="M30" s="40">
        <v>5605452.9199999999</v>
      </c>
      <c r="N30" s="42">
        <v>983389657.04939997</v>
      </c>
      <c r="O30" s="43">
        <v>0</v>
      </c>
      <c r="P30" s="43">
        <f t="shared" si="2"/>
        <v>983389657.04939997</v>
      </c>
      <c r="Q30" s="43">
        <f t="shared" si="3"/>
        <v>4426761532.8491001</v>
      </c>
      <c r="R30" s="45">
        <f t="shared" si="4"/>
        <v>4123556615.7790995</v>
      </c>
      <c r="S30" s="18">
        <v>21</v>
      </c>
      <c r="T30" s="3"/>
      <c r="U30" s="3"/>
      <c r="V30" s="3"/>
      <c r="W30" s="3"/>
      <c r="X30" s="3"/>
      <c r="Y30" s="3"/>
      <c r="Z30" s="3"/>
    </row>
    <row r="31" spans="1:26" ht="12.75">
      <c r="A31" s="18">
        <v>22</v>
      </c>
      <c r="B31" s="37" t="s">
        <v>96</v>
      </c>
      <c r="C31" s="47">
        <v>21</v>
      </c>
      <c r="D31" s="40">
        <v>3267709652.5247002</v>
      </c>
      <c r="E31" s="40">
        <v>0</v>
      </c>
      <c r="F31" s="40">
        <f t="shared" si="0"/>
        <v>3267709652.5247002</v>
      </c>
      <c r="G31" s="41">
        <v>27649103.5</v>
      </c>
      <c r="H31" s="41">
        <v>117593824.09999999</v>
      </c>
      <c r="I31" s="40">
        <v>440272884.06999999</v>
      </c>
      <c r="J31" s="42">
        <f t="shared" si="1"/>
        <v>2682193840.8547001</v>
      </c>
      <c r="K31" s="40">
        <v>299313118.91000003</v>
      </c>
      <c r="L31" s="40">
        <v>31280844.614799999</v>
      </c>
      <c r="M31" s="40">
        <v>5867216.9699999997</v>
      </c>
      <c r="N31" s="42">
        <v>985808641.87979996</v>
      </c>
      <c r="O31" s="43">
        <v>0</v>
      </c>
      <c r="P31" s="43">
        <f t="shared" si="2"/>
        <v>985808641.87979996</v>
      </c>
      <c r="Q31" s="43">
        <f t="shared" si="3"/>
        <v>4589979474.8992996</v>
      </c>
      <c r="R31" s="45">
        <f t="shared" si="4"/>
        <v>4004463663.2292995</v>
      </c>
      <c r="S31" s="18">
        <v>22</v>
      </c>
      <c r="T31" s="3"/>
      <c r="U31" s="3"/>
      <c r="V31" s="3"/>
      <c r="W31" s="3"/>
      <c r="X31" s="3"/>
      <c r="Y31" s="3"/>
      <c r="Z31" s="3"/>
    </row>
    <row r="32" spans="1:26" ht="12.75">
      <c r="A32" s="18">
        <v>23</v>
      </c>
      <c r="B32" s="37" t="s">
        <v>100</v>
      </c>
      <c r="C32" s="47">
        <v>16</v>
      </c>
      <c r="D32" s="40">
        <v>2631801022.5858998</v>
      </c>
      <c r="E32" s="40">
        <v>0</v>
      </c>
      <c r="F32" s="40">
        <f t="shared" si="0"/>
        <v>2631801022.5858998</v>
      </c>
      <c r="G32" s="41">
        <v>39742879.329999998</v>
      </c>
      <c r="H32" s="41">
        <v>0</v>
      </c>
      <c r="I32" s="40">
        <v>456735092.51999998</v>
      </c>
      <c r="J32" s="42">
        <f t="shared" si="1"/>
        <v>2135323050.7358999</v>
      </c>
      <c r="K32" s="40">
        <v>241065656.44</v>
      </c>
      <c r="L32" s="40">
        <v>25193474.206300002</v>
      </c>
      <c r="M32" s="40">
        <v>4725434.41</v>
      </c>
      <c r="N32" s="42">
        <v>901610816.1135</v>
      </c>
      <c r="O32" s="43">
        <v>0</v>
      </c>
      <c r="P32" s="43">
        <f t="shared" si="2"/>
        <v>901610816.1135</v>
      </c>
      <c r="Q32" s="43">
        <f t="shared" si="3"/>
        <v>3804396403.7556996</v>
      </c>
      <c r="R32" s="45">
        <f t="shared" si="4"/>
        <v>3307918431.9056997</v>
      </c>
      <c r="S32" s="18">
        <v>23</v>
      </c>
      <c r="T32" s="3"/>
      <c r="U32" s="3"/>
      <c r="V32" s="3"/>
      <c r="W32" s="3"/>
      <c r="X32" s="3"/>
      <c r="Y32" s="3"/>
      <c r="Z32" s="3"/>
    </row>
    <row r="33" spans="1:26" ht="12.75">
      <c r="A33" s="18">
        <v>24</v>
      </c>
      <c r="B33" s="37" t="s">
        <v>104</v>
      </c>
      <c r="C33" s="47">
        <v>20</v>
      </c>
      <c r="D33" s="40">
        <v>3960715021.4464002</v>
      </c>
      <c r="E33" s="40">
        <v>1922429.85</v>
      </c>
      <c r="F33" s="40">
        <f t="shared" si="0"/>
        <v>3962637451.2964001</v>
      </c>
      <c r="G33" s="41">
        <v>926864967.20000005</v>
      </c>
      <c r="H33" s="41">
        <v>2000000000</v>
      </c>
      <c r="I33" s="40">
        <v>0</v>
      </c>
      <c r="J33" s="42">
        <f t="shared" si="1"/>
        <v>1035772484.0964003</v>
      </c>
      <c r="K33" s="40">
        <v>362790483.93000001</v>
      </c>
      <c r="L33" s="40">
        <v>37914785.682899997</v>
      </c>
      <c r="M33" s="40">
        <v>7111517.5099999998</v>
      </c>
      <c r="N33" s="42">
        <v>8884851543.5638008</v>
      </c>
      <c r="O33" s="41">
        <v>1000000000</v>
      </c>
      <c r="P33" s="43">
        <f t="shared" si="2"/>
        <v>7884851543.5638008</v>
      </c>
      <c r="Q33" s="43">
        <f t="shared" si="3"/>
        <v>13255305781.983101</v>
      </c>
      <c r="R33" s="45">
        <f t="shared" si="4"/>
        <v>9328440814.7831001</v>
      </c>
      <c r="S33" s="18">
        <v>24</v>
      </c>
      <c r="T33" s="3"/>
      <c r="U33" s="3"/>
      <c r="V33" s="3"/>
      <c r="W33" s="3"/>
      <c r="X33" s="3"/>
      <c r="Y33" s="3"/>
      <c r="Z33" s="3"/>
    </row>
    <row r="34" spans="1:26" ht="12.75">
      <c r="A34" s="18">
        <v>25</v>
      </c>
      <c r="B34" s="37" t="s">
        <v>94</v>
      </c>
      <c r="C34" s="47">
        <v>13</v>
      </c>
      <c r="D34" s="40">
        <v>2726551514.4938998</v>
      </c>
      <c r="E34" s="40">
        <v>0</v>
      </c>
      <c r="F34" s="40">
        <f t="shared" si="0"/>
        <v>2726551514.4938998</v>
      </c>
      <c r="G34" s="41">
        <v>31079742.059999999</v>
      </c>
      <c r="H34" s="41">
        <v>226360533.05000001</v>
      </c>
      <c r="I34" s="40">
        <v>124304116.61</v>
      </c>
      <c r="J34" s="42">
        <f t="shared" si="1"/>
        <v>2344807122.7738996</v>
      </c>
      <c r="K34" s="40">
        <v>249744538.06</v>
      </c>
      <c r="L34" s="40">
        <v>26100493.4124</v>
      </c>
      <c r="M34" s="40">
        <v>4895560.2</v>
      </c>
      <c r="N34" s="42">
        <v>836105904.94690001</v>
      </c>
      <c r="O34" s="43">
        <v>0</v>
      </c>
      <c r="P34" s="43">
        <f t="shared" si="2"/>
        <v>836105904.94690001</v>
      </c>
      <c r="Q34" s="43">
        <f t="shared" si="3"/>
        <v>3843398011.1131992</v>
      </c>
      <c r="R34" s="45">
        <f t="shared" si="4"/>
        <v>3461653619.393199</v>
      </c>
      <c r="S34" s="18">
        <v>25</v>
      </c>
      <c r="T34" s="3"/>
      <c r="U34" s="3"/>
      <c r="V34" s="3"/>
      <c r="W34" s="3"/>
      <c r="X34" s="3"/>
      <c r="Y34" s="3"/>
      <c r="Z34" s="3"/>
    </row>
    <row r="35" spans="1:26" ht="12.75">
      <c r="A35" s="18">
        <v>26</v>
      </c>
      <c r="B35" s="37" t="s">
        <v>110</v>
      </c>
      <c r="C35" s="47">
        <v>25</v>
      </c>
      <c r="D35" s="40">
        <v>3502134023.3418999</v>
      </c>
      <c r="E35" s="40">
        <v>0</v>
      </c>
      <c r="F35" s="40">
        <f t="shared" si="0"/>
        <v>3502134023.3418999</v>
      </c>
      <c r="G35" s="41">
        <v>35000178.170000002</v>
      </c>
      <c r="H35" s="41">
        <v>275631992.38</v>
      </c>
      <c r="I35" s="40">
        <v>282856706.94999999</v>
      </c>
      <c r="J35" s="42">
        <f t="shared" si="1"/>
        <v>2908645145.8418999</v>
      </c>
      <c r="K35" s="40">
        <v>320785739.50999999</v>
      </c>
      <c r="L35" s="40">
        <v>33524921.689399999</v>
      </c>
      <c r="M35" s="40">
        <v>6288129.1100000003</v>
      </c>
      <c r="N35" s="42">
        <v>1085581315.3705001</v>
      </c>
      <c r="O35" s="43">
        <v>0</v>
      </c>
      <c r="P35" s="43">
        <f t="shared" si="2"/>
        <v>1085581315.3705001</v>
      </c>
      <c r="Q35" s="43">
        <f t="shared" si="3"/>
        <v>4948314129.021801</v>
      </c>
      <c r="R35" s="45">
        <f t="shared" si="4"/>
        <v>4354825251.521801</v>
      </c>
      <c r="S35" s="18">
        <v>26</v>
      </c>
      <c r="T35" s="3"/>
      <c r="U35" s="3"/>
      <c r="V35" s="3"/>
      <c r="W35" s="3"/>
      <c r="X35" s="3"/>
      <c r="Y35" s="3"/>
      <c r="Z35" s="3"/>
    </row>
    <row r="36" spans="1:26" ht="12.75">
      <c r="A36" s="18">
        <v>27</v>
      </c>
      <c r="B36" s="37" t="s">
        <v>113</v>
      </c>
      <c r="C36" s="47">
        <v>20</v>
      </c>
      <c r="D36" s="40">
        <v>2746801617.4029999</v>
      </c>
      <c r="E36" s="40">
        <v>0</v>
      </c>
      <c r="F36" s="40">
        <f t="shared" si="0"/>
        <v>2746801617.4029999</v>
      </c>
      <c r="G36" s="41">
        <v>75985872.060000002</v>
      </c>
      <c r="H36" s="41">
        <v>0</v>
      </c>
      <c r="I36" s="40">
        <v>1133331119.97</v>
      </c>
      <c r="J36" s="42">
        <f t="shared" si="1"/>
        <v>1537484625.3729999</v>
      </c>
      <c r="K36" s="40">
        <v>251599391.18000001</v>
      </c>
      <c r="L36" s="40">
        <v>26294341.822999999</v>
      </c>
      <c r="M36" s="40">
        <v>4931919.54</v>
      </c>
      <c r="N36" s="42">
        <v>1099751474.6231</v>
      </c>
      <c r="O36" s="43">
        <v>0</v>
      </c>
      <c r="P36" s="43">
        <f t="shared" si="2"/>
        <v>1099751474.6231</v>
      </c>
      <c r="Q36" s="43">
        <f t="shared" si="3"/>
        <v>4129378744.5690994</v>
      </c>
      <c r="R36" s="45">
        <f t="shared" si="4"/>
        <v>2920061752.5390997</v>
      </c>
      <c r="S36" s="18">
        <v>27</v>
      </c>
      <c r="T36" s="3"/>
      <c r="U36" s="3"/>
      <c r="V36" s="3"/>
      <c r="W36" s="3"/>
      <c r="X36" s="3"/>
      <c r="Y36" s="3"/>
      <c r="Z36" s="3"/>
    </row>
    <row r="37" spans="1:26" ht="12.75">
      <c r="A37" s="18">
        <v>28</v>
      </c>
      <c r="B37" s="37" t="s">
        <v>117</v>
      </c>
      <c r="C37" s="47">
        <v>18</v>
      </c>
      <c r="D37" s="40">
        <v>2752243339.0307002</v>
      </c>
      <c r="E37" s="40">
        <v>967511779.98179996</v>
      </c>
      <c r="F37" s="40">
        <f t="shared" si="0"/>
        <v>3719755119.0125003</v>
      </c>
      <c r="G37" s="41">
        <v>76149030.519999996</v>
      </c>
      <c r="H37" s="41">
        <v>307710850.69999999</v>
      </c>
      <c r="I37" s="40">
        <v>293823281.24000001</v>
      </c>
      <c r="J37" s="42">
        <f t="shared" si="1"/>
        <v>3042071956.5525007</v>
      </c>
      <c r="K37" s="40">
        <v>409311677.92999995</v>
      </c>
      <c r="L37" s="40">
        <v>26346433.858899999</v>
      </c>
      <c r="M37" s="40">
        <v>7292611.54</v>
      </c>
      <c r="N37" s="42">
        <v>1020819690.6495</v>
      </c>
      <c r="O37" s="43">
        <v>0</v>
      </c>
      <c r="P37" s="43">
        <f t="shared" si="2"/>
        <v>1020819690.6495</v>
      </c>
      <c r="Q37" s="43">
        <f t="shared" si="3"/>
        <v>5183525532.9909</v>
      </c>
      <c r="R37" s="45">
        <f t="shared" si="4"/>
        <v>4505842370.530901</v>
      </c>
      <c r="S37" s="18">
        <v>28</v>
      </c>
      <c r="T37" s="3"/>
      <c r="U37" s="3"/>
      <c r="V37" s="3"/>
      <c r="W37" s="3"/>
      <c r="X37" s="3"/>
      <c r="Y37" s="3"/>
      <c r="Z37" s="3"/>
    </row>
    <row r="38" spans="1:26" ht="12.75">
      <c r="A38" s="18">
        <v>29</v>
      </c>
      <c r="B38" s="37" t="s">
        <v>121</v>
      </c>
      <c r="C38" s="47">
        <v>30</v>
      </c>
      <c r="D38" s="40">
        <v>2696447283.9884</v>
      </c>
      <c r="E38" s="40">
        <v>0</v>
      </c>
      <c r="F38" s="40">
        <f t="shared" si="0"/>
        <v>2696447283.9884</v>
      </c>
      <c r="G38" s="41">
        <v>97150687.530000001</v>
      </c>
      <c r="H38" s="41">
        <v>945881467</v>
      </c>
      <c r="I38" s="40">
        <v>1375047323.53</v>
      </c>
      <c r="J38" s="42">
        <f t="shared" si="1"/>
        <v>278367805.9283998</v>
      </c>
      <c r="K38" s="40">
        <v>246987074.24000001</v>
      </c>
      <c r="L38" s="40">
        <v>25812314.272599999</v>
      </c>
      <c r="M38" s="40">
        <v>4841507.6500000004</v>
      </c>
      <c r="N38" s="42">
        <v>994642548.87909997</v>
      </c>
      <c r="O38" s="43">
        <v>0</v>
      </c>
      <c r="P38" s="43">
        <f t="shared" si="2"/>
        <v>994642548.87909997</v>
      </c>
      <c r="Q38" s="43">
        <f t="shared" si="3"/>
        <v>3968730729.0301003</v>
      </c>
      <c r="R38" s="45">
        <f t="shared" si="4"/>
        <v>1550651250.9700999</v>
      </c>
      <c r="S38" s="18">
        <v>29</v>
      </c>
      <c r="T38" s="3"/>
      <c r="U38" s="3"/>
      <c r="V38" s="3"/>
      <c r="W38" s="3"/>
      <c r="X38" s="3"/>
      <c r="Y38" s="3"/>
      <c r="Z38" s="3"/>
    </row>
    <row r="39" spans="1:26" ht="12.75">
      <c r="A39" s="18">
        <v>30</v>
      </c>
      <c r="B39" s="37" t="s">
        <v>125</v>
      </c>
      <c r="C39" s="47">
        <v>33</v>
      </c>
      <c r="D39" s="40">
        <v>3316100361.1113</v>
      </c>
      <c r="E39" s="40">
        <v>0</v>
      </c>
      <c r="F39" s="40">
        <f t="shared" si="0"/>
        <v>3316100361.1113</v>
      </c>
      <c r="G39" s="41">
        <v>125101279.56</v>
      </c>
      <c r="H39" s="41">
        <v>99912935</v>
      </c>
      <c r="I39" s="40">
        <v>456465659.18000001</v>
      </c>
      <c r="J39" s="42">
        <f t="shared" si="1"/>
        <v>2634620487.3713002</v>
      </c>
      <c r="K39" s="40">
        <v>303745573.27999997</v>
      </c>
      <c r="L39" s="40">
        <v>31744074.949499998</v>
      </c>
      <c r="M39" s="40">
        <v>5954103.1500000004</v>
      </c>
      <c r="N39" s="42">
        <v>1571077489.6961999</v>
      </c>
      <c r="O39" s="43">
        <v>0</v>
      </c>
      <c r="P39" s="43">
        <f t="shared" si="2"/>
        <v>1571077489.6961999</v>
      </c>
      <c r="Q39" s="43">
        <f t="shared" si="3"/>
        <v>5228621602.1870003</v>
      </c>
      <c r="R39" s="45">
        <f t="shared" si="4"/>
        <v>4547141728.4470005</v>
      </c>
      <c r="S39" s="18">
        <v>30</v>
      </c>
      <c r="T39" s="3"/>
      <c r="U39" s="3"/>
      <c r="V39" s="3"/>
      <c r="W39" s="3"/>
      <c r="X39" s="3"/>
      <c r="Y39" s="3"/>
      <c r="Z39" s="3"/>
    </row>
    <row r="40" spans="1:26" ht="12.75">
      <c r="A40" s="18">
        <v>31</v>
      </c>
      <c r="B40" s="37" t="s">
        <v>126</v>
      </c>
      <c r="C40" s="47">
        <v>17</v>
      </c>
      <c r="D40" s="40">
        <v>3087398714.5928001</v>
      </c>
      <c r="E40" s="40">
        <v>0</v>
      </c>
      <c r="F40" s="40">
        <f t="shared" si="0"/>
        <v>3087398714.5928001</v>
      </c>
      <c r="G40" s="41">
        <v>23038723.309999999</v>
      </c>
      <c r="H40" s="41">
        <v>191813954.91999999</v>
      </c>
      <c r="I40" s="40">
        <v>519359488.18000001</v>
      </c>
      <c r="J40" s="42">
        <f t="shared" si="1"/>
        <v>2353186548.1828003</v>
      </c>
      <c r="K40" s="40">
        <v>282797138.31999999</v>
      </c>
      <c r="L40" s="40">
        <v>29554779.868700001</v>
      </c>
      <c r="M40" s="40">
        <v>5543466.2400000002</v>
      </c>
      <c r="N40" s="42">
        <v>990857931.80369997</v>
      </c>
      <c r="O40" s="43">
        <v>0</v>
      </c>
      <c r="P40" s="43">
        <f t="shared" si="2"/>
        <v>990857931.80369997</v>
      </c>
      <c r="Q40" s="43">
        <f t="shared" si="3"/>
        <v>4396152030.8252001</v>
      </c>
      <c r="R40" s="45">
        <f t="shared" si="4"/>
        <v>3661939864.4152002</v>
      </c>
      <c r="S40" s="18">
        <v>31</v>
      </c>
      <c r="T40" s="3"/>
      <c r="U40" s="3"/>
      <c r="V40" s="3"/>
      <c r="W40" s="3"/>
      <c r="X40" s="3"/>
      <c r="Y40" s="3"/>
      <c r="Z40" s="3"/>
    </row>
    <row r="41" spans="1:26" ht="12.75">
      <c r="A41" s="18">
        <v>32</v>
      </c>
      <c r="B41" s="37" t="s">
        <v>127</v>
      </c>
      <c r="C41" s="47">
        <v>23</v>
      </c>
      <c r="D41" s="40">
        <v>3188552321.4755001</v>
      </c>
      <c r="E41" s="40">
        <v>8101497450.3537998</v>
      </c>
      <c r="F41" s="40">
        <f t="shared" si="0"/>
        <v>11290049771.8293</v>
      </c>
      <c r="G41" s="41">
        <v>277644002.13999999</v>
      </c>
      <c r="H41" s="41">
        <v>0</v>
      </c>
      <c r="I41" s="40">
        <v>871709869.48000002</v>
      </c>
      <c r="J41" s="42">
        <f t="shared" si="1"/>
        <v>10140695900.209301</v>
      </c>
      <c r="K41" s="40">
        <v>1263188901.46</v>
      </c>
      <c r="L41" s="40">
        <v>30523094.252700001</v>
      </c>
      <c r="M41" s="40">
        <v>23865673.129999999</v>
      </c>
      <c r="N41" s="42">
        <v>1542067181.1903999</v>
      </c>
      <c r="O41" s="43">
        <v>0</v>
      </c>
      <c r="P41" s="43">
        <f t="shared" si="2"/>
        <v>1542067181.1903999</v>
      </c>
      <c r="Q41" s="43">
        <f t="shared" si="3"/>
        <v>14149694621.862398</v>
      </c>
      <c r="R41" s="45">
        <f t="shared" si="4"/>
        <v>13000340750.242399</v>
      </c>
      <c r="S41" s="18">
        <v>32</v>
      </c>
      <c r="T41" s="3"/>
      <c r="U41" s="3"/>
      <c r="V41" s="3"/>
      <c r="W41" s="3"/>
      <c r="X41" s="3"/>
      <c r="Y41" s="3"/>
      <c r="Z41" s="3"/>
    </row>
    <row r="42" spans="1:26" ht="12.75">
      <c r="A42" s="18">
        <v>33</v>
      </c>
      <c r="B42" s="37" t="s">
        <v>129</v>
      </c>
      <c r="C42" s="47">
        <v>23</v>
      </c>
      <c r="D42" s="40">
        <v>3258411007.1004</v>
      </c>
      <c r="E42" s="40">
        <v>0</v>
      </c>
      <c r="F42" s="40">
        <f t="shared" si="0"/>
        <v>3258411007.1004</v>
      </c>
      <c r="G42" s="41">
        <v>35530162.539999999</v>
      </c>
      <c r="H42" s="41">
        <v>0</v>
      </c>
      <c r="I42" s="40">
        <v>276184462.77999997</v>
      </c>
      <c r="J42" s="42">
        <f t="shared" si="1"/>
        <v>2946696381.7804003</v>
      </c>
      <c r="K42" s="40">
        <v>298461388.83999997</v>
      </c>
      <c r="L42" s="40">
        <v>31191831.356699999</v>
      </c>
      <c r="M42" s="40">
        <v>5850521.1299999999</v>
      </c>
      <c r="N42" s="42">
        <v>1035344925.5650001</v>
      </c>
      <c r="O42" s="43">
        <v>0</v>
      </c>
      <c r="P42" s="43">
        <f t="shared" si="2"/>
        <v>1035344925.5650001</v>
      </c>
      <c r="Q42" s="43">
        <f t="shared" si="3"/>
        <v>4629259673.9920998</v>
      </c>
      <c r="R42" s="45">
        <f t="shared" si="4"/>
        <v>4317545048.6721001</v>
      </c>
      <c r="S42" s="18">
        <v>33</v>
      </c>
      <c r="T42" s="3"/>
      <c r="U42" s="3"/>
      <c r="V42" s="3"/>
      <c r="W42" s="3"/>
      <c r="X42" s="3"/>
      <c r="Y42" s="3"/>
      <c r="Z42" s="3"/>
    </row>
    <row r="43" spans="1:26" ht="12.75">
      <c r="A43" s="18">
        <v>34</v>
      </c>
      <c r="B43" s="37" t="s">
        <v>130</v>
      </c>
      <c r="C43" s="47">
        <v>16</v>
      </c>
      <c r="D43" s="40">
        <v>2847987359.6001</v>
      </c>
      <c r="E43" s="40">
        <v>0</v>
      </c>
      <c r="F43" s="40">
        <f t="shared" si="0"/>
        <v>2847987359.6001</v>
      </c>
      <c r="G43" s="41">
        <v>17020078.039999999</v>
      </c>
      <c r="H43" s="41">
        <v>0</v>
      </c>
      <c r="I43" s="40">
        <v>400446719.68000001</v>
      </c>
      <c r="J43" s="42">
        <f t="shared" si="1"/>
        <v>2430520561.8801003</v>
      </c>
      <c r="K43" s="40">
        <v>260867723.84</v>
      </c>
      <c r="L43" s="40">
        <v>27262963.829100002</v>
      </c>
      <c r="M43" s="40">
        <v>5113599.91</v>
      </c>
      <c r="N43" s="42">
        <v>875794398.9885</v>
      </c>
      <c r="O43" s="43">
        <v>0</v>
      </c>
      <c r="P43" s="43">
        <f t="shared" si="2"/>
        <v>875794398.9885</v>
      </c>
      <c r="Q43" s="43">
        <f t="shared" si="3"/>
        <v>4017026046.1677003</v>
      </c>
      <c r="R43" s="45">
        <f t="shared" si="4"/>
        <v>3599559248.4477005</v>
      </c>
      <c r="S43" s="18">
        <v>34</v>
      </c>
      <c r="T43" s="3"/>
      <c r="U43" s="3"/>
      <c r="V43" s="3"/>
      <c r="W43" s="3"/>
      <c r="X43" s="3"/>
      <c r="Y43" s="3"/>
      <c r="Z43" s="3"/>
    </row>
    <row r="44" spans="1:26" ht="12.75">
      <c r="A44" s="18">
        <v>35</v>
      </c>
      <c r="B44" s="37" t="s">
        <v>132</v>
      </c>
      <c r="C44" s="47">
        <v>17</v>
      </c>
      <c r="D44" s="40">
        <v>2935909373.0651999</v>
      </c>
      <c r="E44" s="40">
        <v>0</v>
      </c>
      <c r="F44" s="40">
        <f t="shared" si="0"/>
        <v>2935909373.0651999</v>
      </c>
      <c r="G44" s="41">
        <v>31943044.920000002</v>
      </c>
      <c r="H44" s="41">
        <v>0</v>
      </c>
      <c r="I44" s="40">
        <v>89972595.590000004</v>
      </c>
      <c r="J44" s="42">
        <f t="shared" si="1"/>
        <v>2813993732.5551996</v>
      </c>
      <c r="K44" s="40">
        <v>268921135.81999999</v>
      </c>
      <c r="L44" s="40">
        <v>28104615.975000001</v>
      </c>
      <c r="M44" s="40">
        <v>5271465.07</v>
      </c>
      <c r="N44" s="42">
        <v>921850889.09469998</v>
      </c>
      <c r="O44" s="43">
        <v>0</v>
      </c>
      <c r="P44" s="43">
        <f t="shared" si="2"/>
        <v>921850889.09469998</v>
      </c>
      <c r="Q44" s="43">
        <f t="shared" si="3"/>
        <v>4160057479.0249</v>
      </c>
      <c r="R44" s="45">
        <f t="shared" si="4"/>
        <v>4038141838.5148997</v>
      </c>
      <c r="S44" s="18">
        <v>35</v>
      </c>
      <c r="T44" s="3"/>
      <c r="U44" s="3"/>
      <c r="V44" s="3"/>
      <c r="W44" s="3"/>
      <c r="X44" s="3"/>
      <c r="Y44" s="3"/>
      <c r="Z44" s="3"/>
    </row>
    <row r="45" spans="1:26" ht="12.75">
      <c r="A45" s="18">
        <v>36</v>
      </c>
      <c r="B45" s="37" t="s">
        <v>135</v>
      </c>
      <c r="C45" s="47">
        <v>14</v>
      </c>
      <c r="D45" s="40">
        <v>2942162002.7600002</v>
      </c>
      <c r="E45" s="40">
        <v>0</v>
      </c>
      <c r="F45" s="40">
        <f t="shared" si="0"/>
        <v>2942162002.7600002</v>
      </c>
      <c r="G45" s="41">
        <v>26330741.670000002</v>
      </c>
      <c r="H45" s="41">
        <v>488822936.86000001</v>
      </c>
      <c r="I45" s="40">
        <v>518487915.94999999</v>
      </c>
      <c r="J45" s="42">
        <f t="shared" si="1"/>
        <v>1908520408.28</v>
      </c>
      <c r="K45" s="40">
        <v>269493859.31999999</v>
      </c>
      <c r="L45" s="40">
        <v>28164470.6006</v>
      </c>
      <c r="M45" s="40">
        <v>5282691.76</v>
      </c>
      <c r="N45" s="42">
        <v>969372456.99790001</v>
      </c>
      <c r="O45" s="43">
        <v>0</v>
      </c>
      <c r="P45" s="43">
        <f t="shared" si="2"/>
        <v>969372456.99790001</v>
      </c>
      <c r="Q45" s="43">
        <f t="shared" si="3"/>
        <v>4214475481.4385004</v>
      </c>
      <c r="R45" s="45">
        <f t="shared" si="4"/>
        <v>3180833886.9584999</v>
      </c>
      <c r="S45" s="18">
        <v>36</v>
      </c>
      <c r="T45" s="3"/>
      <c r="U45" s="3"/>
      <c r="V45" s="3"/>
      <c r="W45" s="3"/>
      <c r="X45" s="3"/>
      <c r="Y45" s="3"/>
      <c r="Z45" s="3"/>
    </row>
    <row r="46" spans="1:26" ht="15.75">
      <c r="A46" s="18"/>
      <c r="B46" s="108" t="s">
        <v>137</v>
      </c>
      <c r="C46" s="109"/>
      <c r="D46" s="80">
        <f t="shared" ref="D46:S46" si="5">SUM(D10:D45)</f>
        <v>112115051195.56509</v>
      </c>
      <c r="E46" s="80">
        <f t="shared" si="5"/>
        <v>45099740188.097694</v>
      </c>
      <c r="F46" s="80">
        <f t="shared" si="5"/>
        <v>157214791383.66281</v>
      </c>
      <c r="G46" s="80">
        <f t="shared" si="5"/>
        <v>3140683211.29</v>
      </c>
      <c r="H46" s="80">
        <f t="shared" si="5"/>
        <v>6649771520.2999992</v>
      </c>
      <c r="I46" s="80">
        <f t="shared" si="5"/>
        <v>17505535268.558899</v>
      </c>
      <c r="J46" s="80">
        <f t="shared" si="5"/>
        <v>129918801383.51392</v>
      </c>
      <c r="K46" s="80">
        <f t="shared" si="5"/>
        <v>16012361393.020004</v>
      </c>
      <c r="L46" s="80">
        <f t="shared" si="5"/>
        <v>1073245137.5296998</v>
      </c>
      <c r="M46" s="80">
        <f t="shared" si="5"/>
        <v>306380407.25</v>
      </c>
      <c r="N46" s="80">
        <f t="shared" si="5"/>
        <v>46266815727.005005</v>
      </c>
      <c r="O46" s="80">
        <f t="shared" si="5"/>
        <v>1000000000</v>
      </c>
      <c r="P46" s="80">
        <f t="shared" si="5"/>
        <v>45266815727.004997</v>
      </c>
      <c r="Q46" s="80">
        <f t="shared" si="5"/>
        <v>220873594048.4675</v>
      </c>
      <c r="R46" s="80">
        <f t="shared" si="5"/>
        <v>192577604048.31854</v>
      </c>
      <c r="S46" s="80">
        <f t="shared" si="5"/>
        <v>666</v>
      </c>
      <c r="T46" s="3"/>
      <c r="U46" s="3"/>
      <c r="V46" s="3"/>
      <c r="W46" s="3"/>
      <c r="X46" s="3"/>
      <c r="Y46" s="3"/>
      <c r="Z46" s="3"/>
    </row>
    <row r="47" spans="1:26" ht="12.75">
      <c r="A47" s="3"/>
      <c r="B47" s="3" t="s">
        <v>140</v>
      </c>
      <c r="C47" s="3"/>
      <c r="D47" s="3"/>
      <c r="E47" s="3"/>
      <c r="F47" s="3"/>
      <c r="G47" s="3"/>
      <c r="H47" s="3"/>
      <c r="I47" s="11"/>
      <c r="J47" s="11"/>
      <c r="K47" s="11"/>
      <c r="L47" s="11"/>
      <c r="M47" s="75"/>
      <c r="N47" s="74"/>
      <c r="O47" s="74"/>
      <c r="P47" s="74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>
      <c r="A48" s="3"/>
      <c r="B48" s="3" t="s">
        <v>142</v>
      </c>
      <c r="C48" s="3"/>
      <c r="D48" s="3"/>
      <c r="E48" s="3"/>
      <c r="F48" s="3"/>
      <c r="G48" s="3"/>
      <c r="H48" s="3"/>
      <c r="I48" s="75"/>
      <c r="J48" s="11"/>
      <c r="K48" s="11"/>
      <c r="L48" s="11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>
      <c r="A49" s="3"/>
      <c r="B49" s="3"/>
      <c r="C49" s="77" t="s">
        <v>143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75"/>
      <c r="S49" s="3"/>
      <c r="T49" s="3"/>
      <c r="U49" s="3"/>
      <c r="V49" s="3"/>
      <c r="W49" s="3"/>
      <c r="X49" s="3"/>
      <c r="Y49" s="3"/>
      <c r="Z49" s="3"/>
    </row>
    <row r="50" spans="1:26" ht="12.75">
      <c r="A50" s="3"/>
      <c r="B50" s="3"/>
      <c r="C50" s="77"/>
      <c r="D50" s="3"/>
      <c r="E50" s="3"/>
      <c r="F50" s="3"/>
      <c r="G50" s="3"/>
      <c r="H50" s="3"/>
      <c r="I50" s="3"/>
      <c r="J50" s="11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0.25">
      <c r="A53" s="89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21">
    <mergeCell ref="S7:S8"/>
    <mergeCell ref="R7:R8"/>
    <mergeCell ref="F7:F8"/>
    <mergeCell ref="E7:E8"/>
    <mergeCell ref="D7:D8"/>
    <mergeCell ref="Q7:Q8"/>
    <mergeCell ref="O7:O8"/>
    <mergeCell ref="P7:P8"/>
    <mergeCell ref="L7:L8"/>
    <mergeCell ref="M7:M8"/>
    <mergeCell ref="A2:P2"/>
    <mergeCell ref="B46:C46"/>
    <mergeCell ref="G7:I7"/>
    <mergeCell ref="A4:R4"/>
    <mergeCell ref="D5:R5"/>
    <mergeCell ref="N7:N8"/>
    <mergeCell ref="B7:B8"/>
    <mergeCell ref="A7:A8"/>
    <mergeCell ref="K7:K8"/>
    <mergeCell ref="J7:J8"/>
    <mergeCell ref="C7:C8"/>
  </mergeCells>
  <pageMargins left="0.4" right="0.34" top="0.45" bottom="0.17" header="0" footer="0"/>
  <pageSetup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1000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336" sqref="A336"/>
    </sheetView>
  </sheetViews>
  <sheetFormatPr defaultColWidth="14.42578125" defaultRowHeight="15" customHeight="1"/>
  <cols>
    <col min="1" max="1" width="9.28515625" customWidth="1"/>
    <col min="2" max="2" width="13.85546875" customWidth="1"/>
    <col min="3" max="3" width="6.140625" customWidth="1"/>
    <col min="4" max="4" width="23.85546875" customWidth="1"/>
    <col min="5" max="5" width="17.140625" customWidth="1"/>
    <col min="6" max="6" width="19.85546875" customWidth="1"/>
    <col min="7" max="9" width="22" customWidth="1"/>
    <col min="10" max="10" width="18.42578125" customWidth="1"/>
    <col min="11" max="11" width="19.7109375" customWidth="1"/>
    <col min="12" max="12" width="0.7109375" customWidth="1"/>
    <col min="13" max="13" width="4.7109375" customWidth="1"/>
    <col min="14" max="14" width="13" customWidth="1"/>
    <col min="15" max="15" width="9.42578125" customWidth="1"/>
    <col min="16" max="16" width="22.28515625" customWidth="1"/>
    <col min="17" max="17" width="18.7109375" customWidth="1"/>
    <col min="18" max="21" width="21.85546875" customWidth="1"/>
    <col min="22" max="22" width="18.7109375" customWidth="1"/>
    <col min="23" max="23" width="22.140625" customWidth="1"/>
    <col min="24" max="24" width="8.7109375" customWidth="1"/>
    <col min="25" max="25" width="16.5703125" customWidth="1"/>
    <col min="26" max="26" width="8.7109375" customWidth="1"/>
  </cols>
  <sheetData>
    <row r="1" spans="1:23" ht="12.75" customHeight="1">
      <c r="A1" s="103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</row>
    <row r="2" spans="1:23" ht="12.75" hidden="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2.75" customHeight="1">
      <c r="L3" s="49"/>
      <c r="M3" s="6"/>
    </row>
    <row r="4" spans="1:23" ht="19.5" customHeight="1">
      <c r="B4" s="120" t="s">
        <v>43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</row>
    <row r="5" spans="1:23" ht="12.75">
      <c r="L5" s="6">
        <v>0</v>
      </c>
      <c r="M5" s="6"/>
    </row>
    <row r="6" spans="1:23" ht="51">
      <c r="A6" s="52" t="s">
        <v>7</v>
      </c>
      <c r="B6" s="55" t="s">
        <v>46</v>
      </c>
      <c r="C6" s="55" t="s">
        <v>7</v>
      </c>
      <c r="D6" s="55" t="s">
        <v>48</v>
      </c>
      <c r="E6" s="55" t="s">
        <v>11</v>
      </c>
      <c r="F6" s="55" t="s">
        <v>26</v>
      </c>
      <c r="G6" s="55" t="s">
        <v>49</v>
      </c>
      <c r="H6" s="55" t="s">
        <v>50</v>
      </c>
      <c r="I6" s="55" t="s">
        <v>17</v>
      </c>
      <c r="J6" s="55" t="s">
        <v>51</v>
      </c>
      <c r="K6" s="55" t="s">
        <v>52</v>
      </c>
      <c r="L6" s="57"/>
      <c r="M6" s="58"/>
      <c r="N6" s="55" t="s">
        <v>46</v>
      </c>
      <c r="O6" s="55" t="s">
        <v>7</v>
      </c>
      <c r="P6" s="55" t="s">
        <v>48</v>
      </c>
      <c r="Q6" s="55" t="s">
        <v>11</v>
      </c>
      <c r="R6" s="55" t="s">
        <v>26</v>
      </c>
      <c r="S6" s="55" t="s">
        <v>56</v>
      </c>
      <c r="T6" s="55" t="s">
        <v>50</v>
      </c>
      <c r="U6" s="55" t="s">
        <v>17</v>
      </c>
      <c r="V6" s="55" t="s">
        <v>51</v>
      </c>
      <c r="W6" s="55" t="s">
        <v>52</v>
      </c>
    </row>
    <row r="7" spans="1:23" ht="12.75">
      <c r="A7" s="58"/>
      <c r="B7" s="58"/>
      <c r="C7" s="58"/>
      <c r="D7" s="58"/>
      <c r="E7" s="60" t="s">
        <v>59</v>
      </c>
      <c r="F7" s="60" t="s">
        <v>59</v>
      </c>
      <c r="G7" s="60" t="s">
        <v>59</v>
      </c>
      <c r="H7" s="60" t="s">
        <v>59</v>
      </c>
      <c r="I7" s="60" t="s">
        <v>59</v>
      </c>
      <c r="J7" s="60" t="s">
        <v>59</v>
      </c>
      <c r="K7" s="60" t="s">
        <v>59</v>
      </c>
      <c r="L7" s="57"/>
      <c r="M7" s="58"/>
      <c r="N7" s="62"/>
      <c r="O7" s="62"/>
      <c r="P7" s="62"/>
      <c r="Q7" s="60" t="s">
        <v>59</v>
      </c>
      <c r="R7" s="60" t="s">
        <v>59</v>
      </c>
      <c r="S7" s="60" t="s">
        <v>59</v>
      </c>
      <c r="T7" s="60" t="s">
        <v>59</v>
      </c>
      <c r="U7" s="60" t="s">
        <v>59</v>
      </c>
      <c r="V7" s="60" t="s">
        <v>59</v>
      </c>
      <c r="W7" s="60" t="s">
        <v>59</v>
      </c>
    </row>
    <row r="8" spans="1:23" ht="12.75">
      <c r="A8" s="117">
        <v>1</v>
      </c>
      <c r="B8" s="117" t="s">
        <v>34</v>
      </c>
      <c r="C8" s="58">
        <v>1</v>
      </c>
      <c r="D8" s="67" t="s">
        <v>66</v>
      </c>
      <c r="E8" s="67">
        <v>91912203.832499996</v>
      </c>
      <c r="F8" s="67">
        <v>0</v>
      </c>
      <c r="G8" s="67">
        <v>8418902.3263000008</v>
      </c>
      <c r="H8" s="67">
        <v>879849.09069999994</v>
      </c>
      <c r="I8" s="67">
        <v>165029.6078</v>
      </c>
      <c r="J8" s="67">
        <v>28777458.528700002</v>
      </c>
      <c r="K8" s="67">
        <f t="shared" ref="K8:K24" si="0">E8+F8+G8+H8+I8+J8</f>
        <v>130153443.38600001</v>
      </c>
      <c r="L8" s="57"/>
      <c r="M8" s="117">
        <v>19</v>
      </c>
      <c r="N8" s="117" t="s">
        <v>71</v>
      </c>
      <c r="O8" s="70">
        <v>26</v>
      </c>
      <c r="P8" s="67" t="s">
        <v>75</v>
      </c>
      <c r="Q8" s="67">
        <v>97301242.552599996</v>
      </c>
      <c r="R8" s="67">
        <v>0</v>
      </c>
      <c r="S8" s="67">
        <v>8912523.2897999994</v>
      </c>
      <c r="T8" s="67">
        <v>931436.80830000003</v>
      </c>
      <c r="U8" s="67">
        <v>174705.69990000001</v>
      </c>
      <c r="V8" s="67">
        <v>30615682.290199999</v>
      </c>
      <c r="W8" s="67">
        <f t="shared" ref="W8:W61" si="1">Q8+R8+S8+T8+U8+V8</f>
        <v>137935590.6408</v>
      </c>
    </row>
    <row r="9" spans="1:23" ht="12.75">
      <c r="A9" s="118"/>
      <c r="B9" s="118"/>
      <c r="C9" s="58">
        <v>2</v>
      </c>
      <c r="D9" s="67" t="s">
        <v>79</v>
      </c>
      <c r="E9" s="67">
        <v>153343538.616</v>
      </c>
      <c r="F9" s="67">
        <v>0</v>
      </c>
      <c r="G9" s="67">
        <v>14045841.794</v>
      </c>
      <c r="H9" s="67">
        <v>1467913.5891</v>
      </c>
      <c r="I9" s="67">
        <v>275330.40210000001</v>
      </c>
      <c r="J9" s="67">
        <v>50737340.968800001</v>
      </c>
      <c r="K9" s="67">
        <f t="shared" si="0"/>
        <v>219869965.37</v>
      </c>
      <c r="L9" s="57"/>
      <c r="M9" s="118"/>
      <c r="N9" s="118"/>
      <c r="O9" s="70">
        <v>27</v>
      </c>
      <c r="P9" s="67" t="s">
        <v>82</v>
      </c>
      <c r="Q9" s="67">
        <v>95290385.657299995</v>
      </c>
      <c r="R9" s="67">
        <v>0</v>
      </c>
      <c r="S9" s="67">
        <v>8728334.3890000004</v>
      </c>
      <c r="T9" s="67">
        <v>912187.45360000001</v>
      </c>
      <c r="U9" s="67">
        <v>171095.17910000001</v>
      </c>
      <c r="V9" s="67">
        <v>32946790.545200001</v>
      </c>
      <c r="W9" s="67">
        <f t="shared" si="1"/>
        <v>138048793.22420001</v>
      </c>
    </row>
    <row r="10" spans="1:23" ht="12.75">
      <c r="A10" s="118"/>
      <c r="B10" s="118"/>
      <c r="C10" s="58">
        <v>3</v>
      </c>
      <c r="D10" s="67" t="s">
        <v>83</v>
      </c>
      <c r="E10" s="67">
        <v>107894062.5184</v>
      </c>
      <c r="F10" s="67">
        <v>0</v>
      </c>
      <c r="G10" s="67">
        <v>9882796.1472999994</v>
      </c>
      <c r="H10" s="67">
        <v>1032838.827</v>
      </c>
      <c r="I10" s="67">
        <v>193725.25169999999</v>
      </c>
      <c r="J10" s="67">
        <v>33130924.4947</v>
      </c>
      <c r="K10" s="67">
        <f t="shared" si="0"/>
        <v>152134347.23910001</v>
      </c>
      <c r="L10" s="57"/>
      <c r="M10" s="118"/>
      <c r="N10" s="118"/>
      <c r="O10" s="70">
        <v>28</v>
      </c>
      <c r="P10" s="67" t="s">
        <v>85</v>
      </c>
      <c r="Q10" s="67">
        <v>95376644.657199994</v>
      </c>
      <c r="R10" s="67">
        <v>0</v>
      </c>
      <c r="S10" s="67">
        <v>8736235.4736000001</v>
      </c>
      <c r="T10" s="67">
        <v>913013.1862</v>
      </c>
      <c r="U10" s="67">
        <v>171250.0583</v>
      </c>
      <c r="V10" s="67">
        <v>32393010.904899999</v>
      </c>
      <c r="W10" s="67">
        <f t="shared" si="1"/>
        <v>137590154.2802</v>
      </c>
    </row>
    <row r="11" spans="1:23" ht="12.75">
      <c r="A11" s="118"/>
      <c r="B11" s="118"/>
      <c r="C11" s="58">
        <v>4</v>
      </c>
      <c r="D11" s="67" t="s">
        <v>86</v>
      </c>
      <c r="E11" s="67">
        <v>109932364.1468</v>
      </c>
      <c r="F11" s="67">
        <v>0</v>
      </c>
      <c r="G11" s="67">
        <v>10069498.909299999</v>
      </c>
      <c r="H11" s="67">
        <v>1052350.9021999999</v>
      </c>
      <c r="I11" s="67">
        <v>197385.04990000001</v>
      </c>
      <c r="J11" s="67">
        <v>34651423.745099999</v>
      </c>
      <c r="K11" s="67">
        <f t="shared" si="0"/>
        <v>155903022.75329998</v>
      </c>
      <c r="L11" s="57"/>
      <c r="M11" s="118"/>
      <c r="N11" s="118"/>
      <c r="O11" s="70">
        <v>29</v>
      </c>
      <c r="P11" s="67" t="s">
        <v>88</v>
      </c>
      <c r="Q11" s="67">
        <v>113037151.8001</v>
      </c>
      <c r="R11" s="67">
        <v>0</v>
      </c>
      <c r="S11" s="67">
        <v>10353888.826099999</v>
      </c>
      <c r="T11" s="67">
        <v>1082072.1414000001</v>
      </c>
      <c r="U11" s="67">
        <v>202959.73819999999</v>
      </c>
      <c r="V11" s="67">
        <v>38347009.704400003</v>
      </c>
      <c r="W11" s="67">
        <f t="shared" si="1"/>
        <v>163023082.21019998</v>
      </c>
    </row>
    <row r="12" spans="1:23" ht="12.75">
      <c r="A12" s="118"/>
      <c r="B12" s="118"/>
      <c r="C12" s="58">
        <v>5</v>
      </c>
      <c r="D12" s="67" t="s">
        <v>89</v>
      </c>
      <c r="E12" s="67">
        <v>100059981.74529999</v>
      </c>
      <c r="F12" s="67">
        <v>0</v>
      </c>
      <c r="G12" s="67">
        <v>9165216.1296999995</v>
      </c>
      <c r="H12" s="67">
        <v>957845.42509999999</v>
      </c>
      <c r="I12" s="67">
        <v>179659.05350000001</v>
      </c>
      <c r="J12" s="67">
        <v>30894912.517900001</v>
      </c>
      <c r="K12" s="67">
        <f t="shared" si="0"/>
        <v>141257614.87149999</v>
      </c>
      <c r="L12" s="57"/>
      <c r="M12" s="118"/>
      <c r="N12" s="118"/>
      <c r="O12" s="70">
        <v>30</v>
      </c>
      <c r="P12" s="67" t="s">
        <v>90</v>
      </c>
      <c r="Q12" s="67">
        <v>113921438.91779999</v>
      </c>
      <c r="R12" s="67">
        <v>0</v>
      </c>
      <c r="S12" s="67">
        <v>10434887.067500001</v>
      </c>
      <c r="T12" s="67">
        <v>1090537.1676</v>
      </c>
      <c r="U12" s="67">
        <v>204547.4878</v>
      </c>
      <c r="V12" s="67">
        <v>37749707.898900002</v>
      </c>
      <c r="W12" s="67">
        <f t="shared" si="1"/>
        <v>163401118.53960001</v>
      </c>
    </row>
    <row r="13" spans="1:23" ht="12.75">
      <c r="A13" s="118"/>
      <c r="B13" s="118"/>
      <c r="C13" s="58">
        <v>6</v>
      </c>
      <c r="D13" s="67" t="s">
        <v>92</v>
      </c>
      <c r="E13" s="67">
        <v>103336097.6723</v>
      </c>
      <c r="F13" s="67">
        <v>0</v>
      </c>
      <c r="G13" s="67">
        <v>9465299.2400000002</v>
      </c>
      <c r="H13" s="67">
        <v>989206.74049999996</v>
      </c>
      <c r="I13" s="67">
        <v>185541.36410000001</v>
      </c>
      <c r="J13" s="67">
        <v>31987547.929900002</v>
      </c>
      <c r="K13" s="67">
        <f t="shared" si="0"/>
        <v>145963692.94679999</v>
      </c>
      <c r="L13" s="57"/>
      <c r="M13" s="118"/>
      <c r="N13" s="118"/>
      <c r="O13" s="70">
        <v>31</v>
      </c>
      <c r="P13" s="67" t="s">
        <v>94</v>
      </c>
      <c r="Q13" s="67">
        <v>196967148.81650001</v>
      </c>
      <c r="R13" s="67">
        <v>0</v>
      </c>
      <c r="S13" s="67">
        <v>18041643.201000001</v>
      </c>
      <c r="T13" s="67">
        <v>1885509.8621</v>
      </c>
      <c r="U13" s="67">
        <v>353657.18550000002</v>
      </c>
      <c r="V13" s="67">
        <v>64326341.110100001</v>
      </c>
      <c r="W13" s="67">
        <f t="shared" si="1"/>
        <v>281574300.17519999</v>
      </c>
    </row>
    <row r="14" spans="1:23" ht="12.75">
      <c r="A14" s="118"/>
      <c r="B14" s="118"/>
      <c r="C14" s="58">
        <v>7</v>
      </c>
      <c r="D14" s="67" t="s">
        <v>95</v>
      </c>
      <c r="E14" s="67">
        <v>100263692.8451</v>
      </c>
      <c r="F14" s="67">
        <v>0</v>
      </c>
      <c r="G14" s="67">
        <v>9183875.5000999998</v>
      </c>
      <c r="H14" s="67">
        <v>959795.49280000001</v>
      </c>
      <c r="I14" s="67">
        <v>180024.81959999999</v>
      </c>
      <c r="J14" s="67">
        <v>30670638.0108</v>
      </c>
      <c r="K14" s="67">
        <f t="shared" si="0"/>
        <v>141258026.66839999</v>
      </c>
      <c r="L14" s="57"/>
      <c r="M14" s="118"/>
      <c r="N14" s="118"/>
      <c r="O14" s="70">
        <v>32</v>
      </c>
      <c r="P14" s="67" t="s">
        <v>97</v>
      </c>
      <c r="Q14" s="67">
        <v>98656495.768999994</v>
      </c>
      <c r="R14" s="67">
        <v>0</v>
      </c>
      <c r="S14" s="67">
        <v>9036660.7163999993</v>
      </c>
      <c r="T14" s="67">
        <v>944410.25749999995</v>
      </c>
      <c r="U14" s="67">
        <v>177139.0754</v>
      </c>
      <c r="V14" s="67">
        <v>33004958.925500002</v>
      </c>
      <c r="W14" s="67">
        <f t="shared" si="1"/>
        <v>141819664.74379998</v>
      </c>
    </row>
    <row r="15" spans="1:23" ht="12.75">
      <c r="A15" s="118"/>
      <c r="B15" s="118"/>
      <c r="C15" s="58">
        <v>8</v>
      </c>
      <c r="D15" s="67" t="s">
        <v>98</v>
      </c>
      <c r="E15" s="67">
        <v>97763352.556999996</v>
      </c>
      <c r="F15" s="67">
        <v>0</v>
      </c>
      <c r="G15" s="67">
        <v>8954851.2814000007</v>
      </c>
      <c r="H15" s="67">
        <v>935860.45440000005</v>
      </c>
      <c r="I15" s="67">
        <v>175535.4247</v>
      </c>
      <c r="J15" s="67">
        <v>29260158.907000002</v>
      </c>
      <c r="K15" s="67">
        <f t="shared" si="0"/>
        <v>137089758.62450001</v>
      </c>
      <c r="L15" s="57"/>
      <c r="M15" s="118"/>
      <c r="N15" s="118"/>
      <c r="O15" s="70">
        <v>33</v>
      </c>
      <c r="P15" s="67" t="s">
        <v>99</v>
      </c>
      <c r="Q15" s="67">
        <v>97637477.580699995</v>
      </c>
      <c r="R15" s="67">
        <v>0</v>
      </c>
      <c r="S15" s="67">
        <v>8943321.4835000001</v>
      </c>
      <c r="T15" s="67">
        <v>934655.48950000003</v>
      </c>
      <c r="U15" s="67">
        <v>175309.41440000001</v>
      </c>
      <c r="V15" s="67">
        <v>30183375.998</v>
      </c>
      <c r="W15" s="67">
        <f t="shared" si="1"/>
        <v>137874139.96610001</v>
      </c>
    </row>
    <row r="16" spans="1:23" ht="12.75">
      <c r="A16" s="118"/>
      <c r="B16" s="118"/>
      <c r="C16" s="58">
        <v>9</v>
      </c>
      <c r="D16" s="67" t="s">
        <v>101</v>
      </c>
      <c r="E16" s="67">
        <v>105472735.3792</v>
      </c>
      <c r="F16" s="67">
        <v>0</v>
      </c>
      <c r="G16" s="67">
        <v>9661009.3134000003</v>
      </c>
      <c r="H16" s="67">
        <v>1009660.1587</v>
      </c>
      <c r="I16" s="67">
        <v>189377.726</v>
      </c>
      <c r="J16" s="67">
        <v>32695147.535399999</v>
      </c>
      <c r="K16" s="67">
        <f t="shared" si="0"/>
        <v>149027930.11269999</v>
      </c>
      <c r="L16" s="57"/>
      <c r="M16" s="118"/>
      <c r="N16" s="118"/>
      <c r="O16" s="70">
        <v>34</v>
      </c>
      <c r="P16" s="67" t="s">
        <v>102</v>
      </c>
      <c r="Q16" s="67">
        <v>116874533.52339999</v>
      </c>
      <c r="R16" s="67">
        <v>0</v>
      </c>
      <c r="S16" s="67">
        <v>10705382.322799999</v>
      </c>
      <c r="T16" s="67">
        <v>1118806.2929</v>
      </c>
      <c r="U16" s="67">
        <v>209849.80910000001</v>
      </c>
      <c r="V16" s="67">
        <v>38717885.189199999</v>
      </c>
      <c r="W16" s="67">
        <f t="shared" si="1"/>
        <v>167626457.13739997</v>
      </c>
    </row>
    <row r="17" spans="1:25" ht="12.75">
      <c r="A17" s="118"/>
      <c r="B17" s="118"/>
      <c r="C17" s="58">
        <v>10</v>
      </c>
      <c r="D17" s="67" t="s">
        <v>103</v>
      </c>
      <c r="E17" s="67">
        <v>107033484.89820001</v>
      </c>
      <c r="F17" s="67">
        <v>0</v>
      </c>
      <c r="G17" s="67">
        <v>9803969.6300000008</v>
      </c>
      <c r="H17" s="67">
        <v>1024600.765</v>
      </c>
      <c r="I17" s="67">
        <v>192180.0729</v>
      </c>
      <c r="J17" s="67">
        <v>33910644.562299997</v>
      </c>
      <c r="K17" s="67">
        <f t="shared" si="0"/>
        <v>151964879.92839998</v>
      </c>
      <c r="L17" s="57"/>
      <c r="M17" s="118"/>
      <c r="N17" s="118"/>
      <c r="O17" s="70">
        <v>35</v>
      </c>
      <c r="P17" s="67" t="s">
        <v>105</v>
      </c>
      <c r="Q17" s="67">
        <v>96432755.215100005</v>
      </c>
      <c r="R17" s="67">
        <v>0</v>
      </c>
      <c r="S17" s="67">
        <v>8832972.2643999998</v>
      </c>
      <c r="T17" s="67">
        <v>923123.02879999997</v>
      </c>
      <c r="U17" s="67">
        <v>173146.31909999999</v>
      </c>
      <c r="V17" s="67">
        <v>32669553.658399999</v>
      </c>
      <c r="W17" s="67">
        <f t="shared" si="1"/>
        <v>139031550.48580003</v>
      </c>
    </row>
    <row r="18" spans="1:25" ht="12.75">
      <c r="A18" s="118"/>
      <c r="B18" s="118"/>
      <c r="C18" s="58">
        <v>11</v>
      </c>
      <c r="D18" s="67" t="s">
        <v>106</v>
      </c>
      <c r="E18" s="67">
        <v>117049677.1929</v>
      </c>
      <c r="F18" s="67">
        <v>0</v>
      </c>
      <c r="G18" s="67">
        <v>10721424.995999999</v>
      </c>
      <c r="H18" s="67">
        <v>1120482.8929000001</v>
      </c>
      <c r="I18" s="67">
        <v>210164.28200000001</v>
      </c>
      <c r="J18" s="67">
        <v>38332621.496600002</v>
      </c>
      <c r="K18" s="67">
        <f t="shared" si="0"/>
        <v>167434370.86040002</v>
      </c>
      <c r="L18" s="57"/>
      <c r="M18" s="118"/>
      <c r="N18" s="118"/>
      <c r="O18" s="70">
        <v>36</v>
      </c>
      <c r="P18" s="67" t="s">
        <v>107</v>
      </c>
      <c r="Q18" s="67">
        <v>122053280.0781</v>
      </c>
      <c r="R18" s="67">
        <v>0</v>
      </c>
      <c r="S18" s="67">
        <v>11179741.1087</v>
      </c>
      <c r="T18" s="67">
        <v>1168380.9441</v>
      </c>
      <c r="U18" s="67">
        <v>219148.31880000001</v>
      </c>
      <c r="V18" s="67">
        <v>40517009.593199998</v>
      </c>
      <c r="W18" s="67">
        <f t="shared" si="1"/>
        <v>175137560.0429</v>
      </c>
    </row>
    <row r="19" spans="1:25" ht="12.75">
      <c r="A19" s="118"/>
      <c r="B19" s="118"/>
      <c r="C19" s="58">
        <v>12</v>
      </c>
      <c r="D19" s="67" t="s">
        <v>108</v>
      </c>
      <c r="E19" s="67">
        <v>112698031.3907</v>
      </c>
      <c r="F19" s="67">
        <v>0</v>
      </c>
      <c r="G19" s="67">
        <v>10322826.339500001</v>
      </c>
      <c r="H19" s="67">
        <v>1078825.8393000001</v>
      </c>
      <c r="I19" s="67">
        <v>202350.84299999999</v>
      </c>
      <c r="J19" s="67">
        <v>36561748.3226</v>
      </c>
      <c r="K19" s="67">
        <f t="shared" si="0"/>
        <v>160863782.7351</v>
      </c>
      <c r="L19" s="57"/>
      <c r="M19" s="118"/>
      <c r="N19" s="118"/>
      <c r="O19" s="70">
        <v>37</v>
      </c>
      <c r="P19" s="67" t="s">
        <v>109</v>
      </c>
      <c r="Q19" s="67">
        <v>107182346.5289</v>
      </c>
      <c r="R19" s="67">
        <v>0</v>
      </c>
      <c r="S19" s="67">
        <v>9817604.9415000007</v>
      </c>
      <c r="T19" s="67">
        <v>1026025.7745000001</v>
      </c>
      <c r="U19" s="67">
        <v>192447.356</v>
      </c>
      <c r="V19" s="67">
        <v>36982621.059500001</v>
      </c>
      <c r="W19" s="67">
        <f t="shared" si="1"/>
        <v>155201045.6604</v>
      </c>
    </row>
    <row r="20" spans="1:25" ht="12.75">
      <c r="A20" s="118"/>
      <c r="B20" s="118"/>
      <c r="C20" s="58">
        <v>13</v>
      </c>
      <c r="D20" s="67" t="s">
        <v>111</v>
      </c>
      <c r="E20" s="67">
        <v>86058702.620700002</v>
      </c>
      <c r="F20" s="67">
        <v>0</v>
      </c>
      <c r="G20" s="67">
        <v>7882737.8898</v>
      </c>
      <c r="H20" s="67">
        <v>823815.20719999995</v>
      </c>
      <c r="I20" s="67">
        <v>154519.56709999999</v>
      </c>
      <c r="J20" s="67">
        <v>27051148.720100001</v>
      </c>
      <c r="K20" s="67">
        <f t="shared" si="0"/>
        <v>121970924.00490001</v>
      </c>
      <c r="L20" s="57"/>
      <c r="M20" s="118"/>
      <c r="N20" s="118"/>
      <c r="O20" s="70">
        <v>38</v>
      </c>
      <c r="P20" s="67" t="s">
        <v>112</v>
      </c>
      <c r="Q20" s="67">
        <v>111453952.367</v>
      </c>
      <c r="R20" s="67">
        <v>0</v>
      </c>
      <c r="S20" s="67">
        <v>10208872.1598</v>
      </c>
      <c r="T20" s="67">
        <v>1066916.6285999999</v>
      </c>
      <c r="U20" s="67">
        <v>200117.0822</v>
      </c>
      <c r="V20" s="67">
        <v>38275375.135700002</v>
      </c>
      <c r="W20" s="67">
        <f t="shared" si="1"/>
        <v>161205233.37330002</v>
      </c>
    </row>
    <row r="21" spans="1:25" ht="12.75">
      <c r="A21" s="118"/>
      <c r="B21" s="118"/>
      <c r="C21" s="58">
        <v>14</v>
      </c>
      <c r="D21" s="67" t="s">
        <v>114</v>
      </c>
      <c r="E21" s="67">
        <v>81313719.1866</v>
      </c>
      <c r="F21" s="67">
        <v>0</v>
      </c>
      <c r="G21" s="67">
        <v>7448110.5998</v>
      </c>
      <c r="H21" s="67">
        <v>778392.8456</v>
      </c>
      <c r="I21" s="67">
        <v>145999.88500000001</v>
      </c>
      <c r="J21" s="67">
        <v>25402373.6142</v>
      </c>
      <c r="K21" s="67">
        <f t="shared" si="0"/>
        <v>115088596.1312</v>
      </c>
      <c r="L21" s="57"/>
      <c r="M21" s="118"/>
      <c r="N21" s="118"/>
      <c r="O21" s="70">
        <v>39</v>
      </c>
      <c r="P21" s="67" t="s">
        <v>115</v>
      </c>
      <c r="Q21" s="67">
        <v>87742516.495800003</v>
      </c>
      <c r="R21" s="67">
        <v>0</v>
      </c>
      <c r="S21" s="67">
        <v>8036970.5592999998</v>
      </c>
      <c r="T21" s="67">
        <v>839933.87309999997</v>
      </c>
      <c r="U21" s="67">
        <v>157542.87770000001</v>
      </c>
      <c r="V21" s="67">
        <v>29693595.458799999</v>
      </c>
      <c r="W21" s="67">
        <f t="shared" si="1"/>
        <v>126470559.26470001</v>
      </c>
    </row>
    <row r="22" spans="1:25" ht="12.75">
      <c r="A22" s="118"/>
      <c r="B22" s="118"/>
      <c r="C22" s="58">
        <v>15</v>
      </c>
      <c r="D22" s="67" t="s">
        <v>116</v>
      </c>
      <c r="E22" s="67">
        <v>84671399.630099997</v>
      </c>
      <c r="F22" s="67">
        <v>0</v>
      </c>
      <c r="G22" s="67">
        <v>7755664.7929999996</v>
      </c>
      <c r="H22" s="67">
        <v>810534.9547</v>
      </c>
      <c r="I22" s="67">
        <v>152028.64569999999</v>
      </c>
      <c r="J22" s="67">
        <v>27463255.729899999</v>
      </c>
      <c r="K22" s="67">
        <f t="shared" si="0"/>
        <v>120852883.75339998</v>
      </c>
      <c r="L22" s="57"/>
      <c r="M22" s="118"/>
      <c r="N22" s="118"/>
      <c r="O22" s="70">
        <v>40</v>
      </c>
      <c r="P22" s="67" t="s">
        <v>118</v>
      </c>
      <c r="Q22" s="67">
        <v>96739240.434699997</v>
      </c>
      <c r="R22" s="67">
        <v>0</v>
      </c>
      <c r="S22" s="67">
        <v>8861045.4583000001</v>
      </c>
      <c r="T22" s="67">
        <v>926056.92359999998</v>
      </c>
      <c r="U22" s="67">
        <v>173696.61749999999</v>
      </c>
      <c r="V22" s="67">
        <v>33854647.641500004</v>
      </c>
      <c r="W22" s="67">
        <f t="shared" si="1"/>
        <v>140554687.0756</v>
      </c>
    </row>
    <row r="23" spans="1:25" ht="12.75">
      <c r="A23" s="118"/>
      <c r="B23" s="118"/>
      <c r="C23" s="58">
        <v>16</v>
      </c>
      <c r="D23" s="67" t="s">
        <v>119</v>
      </c>
      <c r="E23" s="67">
        <v>126217752.3098</v>
      </c>
      <c r="F23" s="67">
        <v>0</v>
      </c>
      <c r="G23" s="67">
        <v>11561195.1866</v>
      </c>
      <c r="H23" s="67">
        <v>1208246.2389</v>
      </c>
      <c r="I23" s="67">
        <v>226625.6851</v>
      </c>
      <c r="J23" s="67">
        <v>36633105.237899996</v>
      </c>
      <c r="K23" s="67">
        <f t="shared" si="0"/>
        <v>175846924.65829998</v>
      </c>
      <c r="L23" s="57"/>
      <c r="M23" s="118"/>
      <c r="N23" s="118"/>
      <c r="O23" s="70">
        <v>41</v>
      </c>
      <c r="P23" s="67" t="s">
        <v>120</v>
      </c>
      <c r="Q23" s="67">
        <v>119282919.0663</v>
      </c>
      <c r="R23" s="67">
        <v>0</v>
      </c>
      <c r="S23" s="67">
        <v>10925983.7425</v>
      </c>
      <c r="T23" s="67">
        <v>1141861.075</v>
      </c>
      <c r="U23" s="67">
        <v>214174.098</v>
      </c>
      <c r="V23" s="67">
        <v>38995538.556100003</v>
      </c>
      <c r="W23" s="67">
        <f t="shared" si="1"/>
        <v>170560476.53790003</v>
      </c>
    </row>
    <row r="24" spans="1:25" ht="12.75">
      <c r="A24" s="114"/>
      <c r="B24" s="114"/>
      <c r="C24" s="58">
        <v>17</v>
      </c>
      <c r="D24" s="67" t="s">
        <v>122</v>
      </c>
      <c r="E24" s="67">
        <v>109059542.21359999</v>
      </c>
      <c r="F24" s="67">
        <v>0</v>
      </c>
      <c r="G24" s="67">
        <v>9989550.8469999991</v>
      </c>
      <c r="H24" s="67">
        <v>1043995.6289</v>
      </c>
      <c r="I24" s="67">
        <v>195817.88630000001</v>
      </c>
      <c r="J24" s="67">
        <v>30934964.016100001</v>
      </c>
      <c r="K24" s="67">
        <f t="shared" si="0"/>
        <v>151223870.59189999</v>
      </c>
      <c r="L24" s="57"/>
      <c r="M24" s="118"/>
      <c r="N24" s="118"/>
      <c r="O24" s="70">
        <v>42</v>
      </c>
      <c r="P24" s="67" t="s">
        <v>123</v>
      </c>
      <c r="Q24" s="67">
        <v>139462211.7913</v>
      </c>
      <c r="R24" s="67">
        <v>0</v>
      </c>
      <c r="S24" s="67">
        <v>12774350.851299999</v>
      </c>
      <c r="T24" s="67">
        <v>1335031.6401</v>
      </c>
      <c r="U24" s="67">
        <v>250406.2916</v>
      </c>
      <c r="V24" s="67">
        <v>48568679.579400003</v>
      </c>
      <c r="W24" s="67">
        <f t="shared" si="1"/>
        <v>202390680.15369999</v>
      </c>
    </row>
    <row r="25" spans="1:25" ht="12.75">
      <c r="A25" s="58"/>
      <c r="B25" s="119" t="s">
        <v>124</v>
      </c>
      <c r="C25" s="111"/>
      <c r="D25" s="109"/>
      <c r="E25" s="78">
        <f t="shared" ref="E25:K25" si="2">SUM(E8:E24)</f>
        <v>1794080338.7551999</v>
      </c>
      <c r="F25" s="78">
        <f t="shared" si="2"/>
        <v>0</v>
      </c>
      <c r="G25" s="78">
        <f t="shared" si="2"/>
        <v>164332770.92319998</v>
      </c>
      <c r="H25" s="78">
        <f t="shared" si="2"/>
        <v>17174215.053000003</v>
      </c>
      <c r="I25" s="78">
        <f t="shared" si="2"/>
        <v>3221295.5665000007</v>
      </c>
      <c r="J25" s="78">
        <f t="shared" si="2"/>
        <v>559095414.33799994</v>
      </c>
      <c r="K25" s="78">
        <f t="shared" si="2"/>
        <v>2537904034.6359</v>
      </c>
      <c r="L25" s="57"/>
      <c r="M25" s="118"/>
      <c r="N25" s="118"/>
      <c r="O25" s="70">
        <v>43</v>
      </c>
      <c r="P25" s="67" t="s">
        <v>128</v>
      </c>
      <c r="Q25" s="67">
        <v>91013314.382599995</v>
      </c>
      <c r="R25" s="67">
        <v>0</v>
      </c>
      <c r="S25" s="67">
        <v>8336566.5517999995</v>
      </c>
      <c r="T25" s="67">
        <v>871244.28049999999</v>
      </c>
      <c r="U25" s="67">
        <v>163415.63959999999</v>
      </c>
      <c r="V25" s="67">
        <v>31849087.959199999</v>
      </c>
      <c r="W25" s="67">
        <f t="shared" si="1"/>
        <v>132233628.81369998</v>
      </c>
    </row>
    <row r="26" spans="1:25" ht="12.75">
      <c r="A26" s="117">
        <v>2</v>
      </c>
      <c r="B26" s="117" t="s">
        <v>41</v>
      </c>
      <c r="C26" s="58">
        <v>1</v>
      </c>
      <c r="D26" s="67" t="s">
        <v>131</v>
      </c>
      <c r="E26" s="67">
        <v>111844119.21269999</v>
      </c>
      <c r="F26" s="67">
        <v>0</v>
      </c>
      <c r="G26" s="67">
        <v>10244610.358100001</v>
      </c>
      <c r="H26" s="67">
        <v>1070651.5836</v>
      </c>
      <c r="I26" s="67">
        <v>200817.63209999999</v>
      </c>
      <c r="J26" s="67">
        <v>34180122.5211</v>
      </c>
      <c r="K26" s="67">
        <f t="shared" ref="K26:K46" si="3">E26+F26+G26+H26+I26+J26</f>
        <v>157540321.30759999</v>
      </c>
      <c r="L26" s="57"/>
      <c r="M26" s="114"/>
      <c r="N26" s="114"/>
      <c r="O26" s="70">
        <v>44</v>
      </c>
      <c r="P26" s="67" t="s">
        <v>133</v>
      </c>
      <c r="Q26" s="67">
        <v>107018988.3295</v>
      </c>
      <c r="R26" s="67">
        <v>0</v>
      </c>
      <c r="S26" s="67">
        <v>9802641.7846000008</v>
      </c>
      <c r="T26" s="67">
        <v>1024461.9935</v>
      </c>
      <c r="U26" s="67">
        <v>192154.0442</v>
      </c>
      <c r="V26" s="67">
        <v>35764139.258900002</v>
      </c>
      <c r="W26" s="67">
        <f t="shared" si="1"/>
        <v>153802385.41070002</v>
      </c>
    </row>
    <row r="27" spans="1:25" ht="12.75">
      <c r="A27" s="118"/>
      <c r="B27" s="118"/>
      <c r="C27" s="58">
        <v>2</v>
      </c>
      <c r="D27" s="67" t="s">
        <v>134</v>
      </c>
      <c r="E27" s="67">
        <v>136634076.19139999</v>
      </c>
      <c r="F27" s="67">
        <v>0</v>
      </c>
      <c r="G27" s="67">
        <v>12515301.4935</v>
      </c>
      <c r="H27" s="67">
        <v>1307958.7113999999</v>
      </c>
      <c r="I27" s="67">
        <v>245328.3358</v>
      </c>
      <c r="J27" s="67">
        <v>36056781.627899997</v>
      </c>
      <c r="K27" s="67">
        <f t="shared" si="3"/>
        <v>186759446.35999998</v>
      </c>
      <c r="L27" s="57"/>
      <c r="M27" s="79"/>
      <c r="N27" s="119" t="s">
        <v>136</v>
      </c>
      <c r="O27" s="111"/>
      <c r="P27" s="109"/>
      <c r="Q27" s="78">
        <f>2103444043.9639+2836382727.67</f>
        <v>4939826771.6338997</v>
      </c>
      <c r="R27" s="78">
        <v>0</v>
      </c>
      <c r="S27" s="78">
        <f>192669626.1919+259804771.82</f>
        <v>452474398.01190001</v>
      </c>
      <c r="T27" s="78">
        <f>20135664.8209+27151876.03</f>
        <v>47287540.850900002</v>
      </c>
      <c r="U27" s="78">
        <f>3776762.2924+5092763.63</f>
        <v>8869525.9223999996</v>
      </c>
      <c r="V27" s="78">
        <f>705455010.4671+953917999.23</f>
        <v>1659373009.6971002</v>
      </c>
      <c r="W27" s="78">
        <f t="shared" si="1"/>
        <v>7107831246.1161995</v>
      </c>
      <c r="Y27" s="78"/>
    </row>
    <row r="28" spans="1:25" ht="12.75">
      <c r="A28" s="118"/>
      <c r="B28" s="118"/>
      <c r="C28" s="58">
        <v>3</v>
      </c>
      <c r="D28" s="67" t="s">
        <v>141</v>
      </c>
      <c r="E28" s="67">
        <v>116343955.02</v>
      </c>
      <c r="F28" s="67">
        <v>0</v>
      </c>
      <c r="G28" s="67">
        <v>10656782.8071</v>
      </c>
      <c r="H28" s="67">
        <v>1113727.2175</v>
      </c>
      <c r="I28" s="67">
        <v>208897.1483</v>
      </c>
      <c r="J28" s="67">
        <v>33058125.2656</v>
      </c>
      <c r="K28" s="67">
        <f t="shared" si="3"/>
        <v>161381487.4585</v>
      </c>
      <c r="L28" s="57"/>
      <c r="M28" s="117">
        <v>20</v>
      </c>
      <c r="N28" s="117" t="s">
        <v>91</v>
      </c>
      <c r="O28" s="70">
        <v>1</v>
      </c>
      <c r="P28" s="67" t="s">
        <v>144</v>
      </c>
      <c r="Q28" s="67">
        <v>108746952.74339999</v>
      </c>
      <c r="R28" s="67">
        <v>0</v>
      </c>
      <c r="S28" s="67">
        <v>9960918.5206000004</v>
      </c>
      <c r="T28" s="67">
        <v>1041003.2998</v>
      </c>
      <c r="U28" s="67">
        <v>195256.62770000001</v>
      </c>
      <c r="V28" s="67">
        <v>31357502.91</v>
      </c>
      <c r="W28" s="67">
        <f t="shared" si="1"/>
        <v>151301634.1015</v>
      </c>
    </row>
    <row r="29" spans="1:25" ht="12.75">
      <c r="A29" s="118"/>
      <c r="B29" s="118"/>
      <c r="C29" s="58">
        <v>4</v>
      </c>
      <c r="D29" s="67" t="s">
        <v>145</v>
      </c>
      <c r="E29" s="67">
        <v>101860808.9711</v>
      </c>
      <c r="F29" s="67">
        <v>0</v>
      </c>
      <c r="G29" s="67">
        <v>9330166.8967000004</v>
      </c>
      <c r="H29" s="67">
        <v>975084.22609999997</v>
      </c>
      <c r="I29" s="67">
        <v>182892.4632</v>
      </c>
      <c r="J29" s="67">
        <v>30691685.619600002</v>
      </c>
      <c r="K29" s="67">
        <f t="shared" si="3"/>
        <v>143040638.1767</v>
      </c>
      <c r="L29" s="57"/>
      <c r="M29" s="118"/>
      <c r="N29" s="118"/>
      <c r="O29" s="70">
        <v>2</v>
      </c>
      <c r="P29" s="67" t="s">
        <v>148</v>
      </c>
      <c r="Q29" s="67">
        <v>112057359.3241</v>
      </c>
      <c r="R29" s="67">
        <v>0</v>
      </c>
      <c r="S29" s="67">
        <v>10264142.5594</v>
      </c>
      <c r="T29" s="67">
        <v>1072692.8698</v>
      </c>
      <c r="U29" s="67">
        <v>201200.50760000001</v>
      </c>
      <c r="V29" s="67">
        <v>33801130.1919</v>
      </c>
      <c r="W29" s="67">
        <f t="shared" si="1"/>
        <v>157396525.45280001</v>
      </c>
    </row>
    <row r="30" spans="1:25" ht="12.75">
      <c r="A30" s="118"/>
      <c r="B30" s="118"/>
      <c r="C30" s="58">
        <v>5</v>
      </c>
      <c r="D30" s="67" t="s">
        <v>149</v>
      </c>
      <c r="E30" s="67">
        <v>100794920.6322</v>
      </c>
      <c r="F30" s="67">
        <v>0</v>
      </c>
      <c r="G30" s="67">
        <v>9232534.4883999992</v>
      </c>
      <c r="H30" s="67">
        <v>964880.78359999997</v>
      </c>
      <c r="I30" s="67">
        <v>180978.64619999999</v>
      </c>
      <c r="J30" s="67">
        <v>31832424.477499999</v>
      </c>
      <c r="K30" s="67">
        <f t="shared" si="3"/>
        <v>143005739.02790001</v>
      </c>
      <c r="L30" s="57"/>
      <c r="M30" s="118"/>
      <c r="N30" s="118"/>
      <c r="O30" s="70">
        <v>3</v>
      </c>
      <c r="P30" s="67" t="s">
        <v>150</v>
      </c>
      <c r="Q30" s="67">
        <v>121907820.59639999</v>
      </c>
      <c r="R30" s="67">
        <v>0</v>
      </c>
      <c r="S30" s="67">
        <v>11166417.4246</v>
      </c>
      <c r="T30" s="67">
        <v>1166988.5023000001</v>
      </c>
      <c r="U30" s="67">
        <v>218887.14430000001</v>
      </c>
      <c r="V30" s="67">
        <v>35495023.969899997</v>
      </c>
      <c r="W30" s="67">
        <f t="shared" si="1"/>
        <v>169955137.63749999</v>
      </c>
    </row>
    <row r="31" spans="1:25" ht="12.75">
      <c r="A31" s="118"/>
      <c r="B31" s="118"/>
      <c r="C31" s="58">
        <v>6</v>
      </c>
      <c r="D31" s="67" t="s">
        <v>151</v>
      </c>
      <c r="E31" s="67">
        <v>107764294.792</v>
      </c>
      <c r="F31" s="67">
        <v>0</v>
      </c>
      <c r="G31" s="67">
        <v>9870909.7843999993</v>
      </c>
      <c r="H31" s="67">
        <v>1031596.5979000001</v>
      </c>
      <c r="I31" s="67">
        <v>193492.25200000001</v>
      </c>
      <c r="J31" s="67">
        <v>34008949.220399998</v>
      </c>
      <c r="K31" s="67">
        <f t="shared" si="3"/>
        <v>152869242.64669999</v>
      </c>
      <c r="L31" s="57"/>
      <c r="M31" s="118"/>
      <c r="N31" s="118"/>
      <c r="O31" s="70">
        <v>4</v>
      </c>
      <c r="P31" s="67" t="s">
        <v>152</v>
      </c>
      <c r="Q31" s="67">
        <v>114300705.9069</v>
      </c>
      <c r="R31" s="67">
        <v>0</v>
      </c>
      <c r="S31" s="67">
        <v>10469626.869200001</v>
      </c>
      <c r="T31" s="67">
        <v>1094167.7814</v>
      </c>
      <c r="U31" s="67">
        <v>205228.46679999999</v>
      </c>
      <c r="V31" s="67">
        <v>34693091.633000001</v>
      </c>
      <c r="W31" s="67">
        <f t="shared" si="1"/>
        <v>160762820.6573</v>
      </c>
    </row>
    <row r="32" spans="1:25" ht="12.75">
      <c r="A32" s="118"/>
      <c r="B32" s="118"/>
      <c r="C32" s="58">
        <v>7</v>
      </c>
      <c r="D32" s="67" t="s">
        <v>153</v>
      </c>
      <c r="E32" s="67">
        <v>117381154.6539</v>
      </c>
      <c r="F32" s="67">
        <v>0</v>
      </c>
      <c r="G32" s="67">
        <v>10751787.4098</v>
      </c>
      <c r="H32" s="67">
        <v>1123656.0312999999</v>
      </c>
      <c r="I32" s="67">
        <v>210759.45430000001</v>
      </c>
      <c r="J32" s="67">
        <v>33407899.094500002</v>
      </c>
      <c r="K32" s="67">
        <f t="shared" si="3"/>
        <v>162875256.64379999</v>
      </c>
      <c r="L32" s="57"/>
      <c r="M32" s="118"/>
      <c r="N32" s="118"/>
      <c r="O32" s="70">
        <v>5</v>
      </c>
      <c r="P32" s="67" t="s">
        <v>154</v>
      </c>
      <c r="Q32" s="67">
        <v>106896100.06299999</v>
      </c>
      <c r="R32" s="67">
        <v>0</v>
      </c>
      <c r="S32" s="67">
        <v>9791385.5610000007</v>
      </c>
      <c r="T32" s="67">
        <v>1023285.6195</v>
      </c>
      <c r="U32" s="67">
        <v>191933.39660000001</v>
      </c>
      <c r="V32" s="67">
        <v>31564701.734999999</v>
      </c>
      <c r="W32" s="67">
        <f t="shared" si="1"/>
        <v>149467406.37509999</v>
      </c>
    </row>
    <row r="33" spans="1:23" ht="12.75">
      <c r="A33" s="118"/>
      <c r="B33" s="118"/>
      <c r="C33" s="58">
        <v>8</v>
      </c>
      <c r="D33" s="67" t="s">
        <v>155</v>
      </c>
      <c r="E33" s="67">
        <v>122790479.62360001</v>
      </c>
      <c r="F33" s="67">
        <v>0</v>
      </c>
      <c r="G33" s="67">
        <v>11247266.5374</v>
      </c>
      <c r="H33" s="67">
        <v>1175437.9432999999</v>
      </c>
      <c r="I33" s="67">
        <v>220471.9706</v>
      </c>
      <c r="J33" s="67">
        <v>33362572.182300001</v>
      </c>
      <c r="K33" s="67">
        <f t="shared" si="3"/>
        <v>168796228.25720003</v>
      </c>
      <c r="L33" s="57"/>
      <c r="M33" s="118"/>
      <c r="N33" s="118"/>
      <c r="O33" s="70">
        <v>6</v>
      </c>
      <c r="P33" s="67" t="s">
        <v>156</v>
      </c>
      <c r="Q33" s="67">
        <v>99988978.908500001</v>
      </c>
      <c r="R33" s="67">
        <v>0</v>
      </c>
      <c r="S33" s="67">
        <v>9158712.4671999998</v>
      </c>
      <c r="T33" s="67">
        <v>957165.73529999994</v>
      </c>
      <c r="U33" s="67">
        <v>179531.56700000001</v>
      </c>
      <c r="V33" s="67">
        <v>30541340.838</v>
      </c>
      <c r="W33" s="67">
        <f t="shared" si="1"/>
        <v>140825729.516</v>
      </c>
    </row>
    <row r="34" spans="1:23" ht="12.75">
      <c r="A34" s="118"/>
      <c r="B34" s="118"/>
      <c r="C34" s="58">
        <v>9</v>
      </c>
      <c r="D34" s="67" t="s">
        <v>157</v>
      </c>
      <c r="E34" s="67">
        <v>106760212.6283</v>
      </c>
      <c r="F34" s="67">
        <v>0</v>
      </c>
      <c r="G34" s="67">
        <v>9778938.6498000007</v>
      </c>
      <c r="H34" s="67">
        <v>1021984.8081</v>
      </c>
      <c r="I34" s="67">
        <v>191689.40890000001</v>
      </c>
      <c r="J34" s="67">
        <v>35429285.018700004</v>
      </c>
      <c r="K34" s="67">
        <f t="shared" si="3"/>
        <v>153182110.5138</v>
      </c>
      <c r="L34" s="57"/>
      <c r="M34" s="118"/>
      <c r="N34" s="118"/>
      <c r="O34" s="70">
        <v>7</v>
      </c>
      <c r="P34" s="67" t="s">
        <v>158</v>
      </c>
      <c r="Q34" s="67">
        <v>100316196.0836</v>
      </c>
      <c r="R34" s="67">
        <v>0</v>
      </c>
      <c r="S34" s="67">
        <v>9188684.6506999992</v>
      </c>
      <c r="T34" s="67">
        <v>960298.09120000002</v>
      </c>
      <c r="U34" s="67">
        <v>180119.08979999999</v>
      </c>
      <c r="V34" s="67">
        <v>28880834.8774</v>
      </c>
      <c r="W34" s="67">
        <f t="shared" si="1"/>
        <v>139526132.79269999</v>
      </c>
    </row>
    <row r="35" spans="1:23" ht="12.75">
      <c r="A35" s="118"/>
      <c r="B35" s="118"/>
      <c r="C35" s="58">
        <v>10</v>
      </c>
      <c r="D35" s="67" t="s">
        <v>159</v>
      </c>
      <c r="E35" s="67">
        <v>95589730.467999995</v>
      </c>
      <c r="F35" s="67">
        <v>0</v>
      </c>
      <c r="G35" s="67">
        <v>8755753.5414000005</v>
      </c>
      <c r="H35" s="67">
        <v>915052.99540000001</v>
      </c>
      <c r="I35" s="67">
        <v>171632.6568</v>
      </c>
      <c r="J35" s="67">
        <v>29498331.448800001</v>
      </c>
      <c r="K35" s="67">
        <f t="shared" si="3"/>
        <v>134930501.11039999</v>
      </c>
      <c r="L35" s="57"/>
      <c r="M35" s="118"/>
      <c r="N35" s="118"/>
      <c r="O35" s="70">
        <v>8</v>
      </c>
      <c r="P35" s="67" t="s">
        <v>160</v>
      </c>
      <c r="Q35" s="67">
        <v>107408536.9196</v>
      </c>
      <c r="R35" s="67">
        <v>0</v>
      </c>
      <c r="S35" s="67">
        <v>9838323.3523999993</v>
      </c>
      <c r="T35" s="67">
        <v>1028191.0301</v>
      </c>
      <c r="U35" s="67">
        <v>192853.48389999999</v>
      </c>
      <c r="V35" s="67">
        <v>31105393.652800001</v>
      </c>
      <c r="W35" s="67">
        <f t="shared" si="1"/>
        <v>149573298.43880001</v>
      </c>
    </row>
    <row r="36" spans="1:23" ht="12.75">
      <c r="A36" s="118"/>
      <c r="B36" s="118"/>
      <c r="C36" s="58">
        <v>11</v>
      </c>
      <c r="D36" s="67" t="s">
        <v>161</v>
      </c>
      <c r="E36" s="67">
        <v>97140539.959900007</v>
      </c>
      <c r="F36" s="67">
        <v>0</v>
      </c>
      <c r="G36" s="67">
        <v>8897803.3791000005</v>
      </c>
      <c r="H36" s="67">
        <v>929898.4486</v>
      </c>
      <c r="I36" s="67">
        <v>174417.1562</v>
      </c>
      <c r="J36" s="67">
        <v>31027090.886799999</v>
      </c>
      <c r="K36" s="67">
        <f t="shared" si="3"/>
        <v>138169749.83059999</v>
      </c>
      <c r="L36" s="57"/>
      <c r="M36" s="118"/>
      <c r="N36" s="118"/>
      <c r="O36" s="70">
        <v>9</v>
      </c>
      <c r="P36" s="67" t="s">
        <v>162</v>
      </c>
      <c r="Q36" s="67">
        <v>100744100.91689999</v>
      </c>
      <c r="R36" s="67">
        <v>0</v>
      </c>
      <c r="S36" s="67">
        <v>9227879.5437000003</v>
      </c>
      <c r="T36" s="67">
        <v>964394.30110000004</v>
      </c>
      <c r="U36" s="67">
        <v>180887.3988</v>
      </c>
      <c r="V36" s="67">
        <v>29714627.938099999</v>
      </c>
      <c r="W36" s="67">
        <f t="shared" si="1"/>
        <v>140831890.0986</v>
      </c>
    </row>
    <row r="37" spans="1:23" ht="12.75">
      <c r="A37" s="118"/>
      <c r="B37" s="118"/>
      <c r="C37" s="58">
        <v>12</v>
      </c>
      <c r="D37" s="67" t="s">
        <v>163</v>
      </c>
      <c r="E37" s="67">
        <v>95106842.191599995</v>
      </c>
      <c r="F37" s="67">
        <v>0</v>
      </c>
      <c r="G37" s="67">
        <v>8711522.3178000003</v>
      </c>
      <c r="H37" s="67">
        <v>910430.44480000006</v>
      </c>
      <c r="I37" s="67">
        <v>170765.6243</v>
      </c>
      <c r="J37" s="67">
        <v>29388103.062100001</v>
      </c>
      <c r="K37" s="67">
        <f t="shared" si="3"/>
        <v>134287663.6406</v>
      </c>
      <c r="L37" s="57"/>
      <c r="M37" s="118"/>
      <c r="N37" s="118"/>
      <c r="O37" s="70">
        <v>10</v>
      </c>
      <c r="P37" s="67" t="s">
        <v>164</v>
      </c>
      <c r="Q37" s="67">
        <v>121466512.63070001</v>
      </c>
      <c r="R37" s="67">
        <v>0</v>
      </c>
      <c r="S37" s="67">
        <v>11125994.8419</v>
      </c>
      <c r="T37" s="67">
        <v>1162763.9881</v>
      </c>
      <c r="U37" s="67">
        <v>218094.76990000001</v>
      </c>
      <c r="V37" s="67">
        <v>36240731.5</v>
      </c>
      <c r="W37" s="67">
        <f t="shared" si="1"/>
        <v>170214097.7306</v>
      </c>
    </row>
    <row r="38" spans="1:23" ht="12.75">
      <c r="A38" s="118"/>
      <c r="B38" s="118"/>
      <c r="C38" s="58">
        <v>13</v>
      </c>
      <c r="D38" s="67" t="s">
        <v>165</v>
      </c>
      <c r="E38" s="67">
        <v>110278428.2027</v>
      </c>
      <c r="F38" s="67">
        <v>0</v>
      </c>
      <c r="G38" s="67">
        <v>10101197.4147</v>
      </c>
      <c r="H38" s="67">
        <v>1055663.6739000001</v>
      </c>
      <c r="I38" s="67">
        <v>198006.41260000001</v>
      </c>
      <c r="J38" s="67">
        <v>32297493.866999999</v>
      </c>
      <c r="K38" s="67">
        <f t="shared" si="3"/>
        <v>153930789.57089999</v>
      </c>
      <c r="L38" s="57"/>
      <c r="M38" s="118"/>
      <c r="N38" s="118"/>
      <c r="O38" s="70">
        <v>11</v>
      </c>
      <c r="P38" s="67" t="s">
        <v>166</v>
      </c>
      <c r="Q38" s="67">
        <v>100248390.764</v>
      </c>
      <c r="R38" s="67">
        <v>0</v>
      </c>
      <c r="S38" s="67">
        <v>9182473.8719999995</v>
      </c>
      <c r="T38" s="67">
        <v>959649.01040000003</v>
      </c>
      <c r="U38" s="67">
        <v>179997.34450000001</v>
      </c>
      <c r="V38" s="67">
        <v>29320360.157200001</v>
      </c>
      <c r="W38" s="67">
        <f t="shared" si="1"/>
        <v>139890871.14809999</v>
      </c>
    </row>
    <row r="39" spans="1:23" ht="12.75">
      <c r="A39" s="118"/>
      <c r="B39" s="118"/>
      <c r="C39" s="58">
        <v>14</v>
      </c>
      <c r="D39" s="67" t="s">
        <v>167</v>
      </c>
      <c r="E39" s="67">
        <v>106908405.09370001</v>
      </c>
      <c r="F39" s="67">
        <v>0</v>
      </c>
      <c r="G39" s="67">
        <v>9792512.6676000003</v>
      </c>
      <c r="H39" s="67">
        <v>1023403.412</v>
      </c>
      <c r="I39" s="67">
        <v>191955.49050000001</v>
      </c>
      <c r="J39" s="67">
        <v>32448329.058499999</v>
      </c>
      <c r="K39" s="67">
        <f t="shared" si="3"/>
        <v>150364605.72230002</v>
      </c>
      <c r="L39" s="57"/>
      <c r="M39" s="118"/>
      <c r="N39" s="118"/>
      <c r="O39" s="70">
        <v>12</v>
      </c>
      <c r="P39" s="67" t="s">
        <v>168</v>
      </c>
      <c r="Q39" s="67">
        <v>111343074.1382</v>
      </c>
      <c r="R39" s="67">
        <v>0</v>
      </c>
      <c r="S39" s="67">
        <v>10198716.022299999</v>
      </c>
      <c r="T39" s="67">
        <v>1065855.2231999999</v>
      </c>
      <c r="U39" s="67">
        <v>199917.9988</v>
      </c>
      <c r="V39" s="67">
        <v>32766593.7469</v>
      </c>
      <c r="W39" s="67">
        <f t="shared" si="1"/>
        <v>155574157.12939999</v>
      </c>
    </row>
    <row r="40" spans="1:23" ht="12.75">
      <c r="A40" s="118"/>
      <c r="B40" s="118"/>
      <c r="C40" s="58">
        <v>15</v>
      </c>
      <c r="D40" s="67" t="s">
        <v>169</v>
      </c>
      <c r="E40" s="67">
        <v>102016341.597</v>
      </c>
      <c r="F40" s="67">
        <v>0</v>
      </c>
      <c r="G40" s="67">
        <v>9344413.2528000008</v>
      </c>
      <c r="H40" s="67">
        <v>976573.09519999998</v>
      </c>
      <c r="I40" s="67">
        <v>183171.72409999999</v>
      </c>
      <c r="J40" s="67">
        <v>32154710.623100001</v>
      </c>
      <c r="K40" s="67">
        <f t="shared" si="3"/>
        <v>144675210.2922</v>
      </c>
      <c r="L40" s="57"/>
      <c r="M40" s="118"/>
      <c r="N40" s="118"/>
      <c r="O40" s="70">
        <v>13</v>
      </c>
      <c r="P40" s="67" t="s">
        <v>170</v>
      </c>
      <c r="Q40" s="67">
        <v>121338708.97239999</v>
      </c>
      <c r="R40" s="67">
        <v>0</v>
      </c>
      <c r="S40" s="67">
        <v>11114288.382099999</v>
      </c>
      <c r="T40" s="67">
        <v>1161540.5604000001</v>
      </c>
      <c r="U40" s="67">
        <v>217865.29670000001</v>
      </c>
      <c r="V40" s="67">
        <v>34596607.088</v>
      </c>
      <c r="W40" s="67">
        <f t="shared" si="1"/>
        <v>168429010.29960001</v>
      </c>
    </row>
    <row r="41" spans="1:23" ht="12.75">
      <c r="A41" s="118"/>
      <c r="B41" s="118"/>
      <c r="C41" s="58">
        <v>16</v>
      </c>
      <c r="D41" s="67" t="s">
        <v>171</v>
      </c>
      <c r="E41" s="67">
        <v>95040971.899100006</v>
      </c>
      <c r="F41" s="67">
        <v>0</v>
      </c>
      <c r="G41" s="67">
        <v>8705488.7821999993</v>
      </c>
      <c r="H41" s="67">
        <v>909799.88740000001</v>
      </c>
      <c r="I41" s="67">
        <v>170647.35329999999</v>
      </c>
      <c r="J41" s="67">
        <v>30618246.304099999</v>
      </c>
      <c r="K41" s="67">
        <f t="shared" si="3"/>
        <v>135445154.2261</v>
      </c>
      <c r="L41" s="57"/>
      <c r="M41" s="118"/>
      <c r="N41" s="118"/>
      <c r="O41" s="70">
        <v>14</v>
      </c>
      <c r="P41" s="67" t="s">
        <v>172</v>
      </c>
      <c r="Q41" s="67">
        <v>121054994.0403</v>
      </c>
      <c r="R41" s="67">
        <v>0</v>
      </c>
      <c r="S41" s="67">
        <v>11088300.883199999</v>
      </c>
      <c r="T41" s="67">
        <v>1158824.639</v>
      </c>
      <c r="U41" s="67">
        <v>217355.88269999999</v>
      </c>
      <c r="V41" s="67">
        <v>36646799.549099997</v>
      </c>
      <c r="W41" s="67">
        <f t="shared" si="1"/>
        <v>170166274.99430001</v>
      </c>
    </row>
    <row r="42" spans="1:23" ht="12.75">
      <c r="A42" s="118"/>
      <c r="B42" s="118"/>
      <c r="C42" s="58">
        <v>17</v>
      </c>
      <c r="D42" s="67" t="s">
        <v>173</v>
      </c>
      <c r="E42" s="67">
        <v>90322854.318299994</v>
      </c>
      <c r="F42" s="67">
        <v>0</v>
      </c>
      <c r="G42" s="67">
        <v>8273322.3295999998</v>
      </c>
      <c r="H42" s="67">
        <v>864634.70490000001</v>
      </c>
      <c r="I42" s="67">
        <v>162175.90919999999</v>
      </c>
      <c r="J42" s="67">
        <v>27965684.863600001</v>
      </c>
      <c r="K42" s="67">
        <f t="shared" si="3"/>
        <v>127588672.1256</v>
      </c>
      <c r="L42" s="57"/>
      <c r="M42" s="118"/>
      <c r="N42" s="118"/>
      <c r="O42" s="70">
        <v>15</v>
      </c>
      <c r="P42" s="67" t="s">
        <v>174</v>
      </c>
      <c r="Q42" s="67">
        <v>105711926.3004</v>
      </c>
      <c r="R42" s="67">
        <v>0</v>
      </c>
      <c r="S42" s="67">
        <v>9682918.5368000008</v>
      </c>
      <c r="T42" s="67">
        <v>1011949.8646</v>
      </c>
      <c r="U42" s="67">
        <v>189807.1966</v>
      </c>
      <c r="V42" s="67">
        <v>32772285.640900001</v>
      </c>
      <c r="W42" s="67">
        <f t="shared" si="1"/>
        <v>149368887.53930002</v>
      </c>
    </row>
    <row r="43" spans="1:23" ht="12.75">
      <c r="A43" s="118"/>
      <c r="B43" s="118"/>
      <c r="C43" s="58">
        <v>18</v>
      </c>
      <c r="D43" s="67" t="s">
        <v>175</v>
      </c>
      <c r="E43" s="67">
        <v>102320924.3792</v>
      </c>
      <c r="F43" s="67">
        <v>0</v>
      </c>
      <c r="G43" s="67">
        <v>9372312.1887999997</v>
      </c>
      <c r="H43" s="67">
        <v>979488.77859999996</v>
      </c>
      <c r="I43" s="67">
        <v>183718.6067</v>
      </c>
      <c r="J43" s="67">
        <v>32015675.6996</v>
      </c>
      <c r="K43" s="67">
        <f t="shared" si="3"/>
        <v>144872119.65290001</v>
      </c>
      <c r="L43" s="57"/>
      <c r="M43" s="118"/>
      <c r="N43" s="118"/>
      <c r="O43" s="70">
        <v>16</v>
      </c>
      <c r="P43" s="67" t="s">
        <v>176</v>
      </c>
      <c r="Q43" s="67">
        <v>119092445.31550001</v>
      </c>
      <c r="R43" s="67">
        <v>0</v>
      </c>
      <c r="S43" s="67">
        <v>10908536.876499999</v>
      </c>
      <c r="T43" s="67">
        <v>1140037.7245</v>
      </c>
      <c r="U43" s="67">
        <v>213832.0998</v>
      </c>
      <c r="V43" s="67">
        <v>32771938.574200001</v>
      </c>
      <c r="W43" s="67">
        <f t="shared" si="1"/>
        <v>164126790.5905</v>
      </c>
    </row>
    <row r="44" spans="1:23" ht="12.75">
      <c r="A44" s="118"/>
      <c r="B44" s="118"/>
      <c r="C44" s="58">
        <v>19</v>
      </c>
      <c r="D44" s="67" t="s">
        <v>177</v>
      </c>
      <c r="E44" s="67">
        <v>128793179.8319</v>
      </c>
      <c r="F44" s="67">
        <v>0</v>
      </c>
      <c r="G44" s="67">
        <v>11797097.187100001</v>
      </c>
      <c r="H44" s="67">
        <v>1232900.0658</v>
      </c>
      <c r="I44" s="67">
        <v>231249.9001</v>
      </c>
      <c r="J44" s="67">
        <v>35044040.972199999</v>
      </c>
      <c r="K44" s="67">
        <f t="shared" si="3"/>
        <v>177098467.9571</v>
      </c>
      <c r="L44" s="57"/>
      <c r="M44" s="118"/>
      <c r="N44" s="118"/>
      <c r="O44" s="70">
        <v>17</v>
      </c>
      <c r="P44" s="67" t="s">
        <v>178</v>
      </c>
      <c r="Q44" s="67">
        <v>122937485.0425</v>
      </c>
      <c r="R44" s="67">
        <v>0</v>
      </c>
      <c r="S44" s="67">
        <v>11260731.825099999</v>
      </c>
      <c r="T44" s="67">
        <v>1176845.1839000001</v>
      </c>
      <c r="U44" s="67">
        <v>220735.92079999999</v>
      </c>
      <c r="V44" s="67">
        <v>35072019.065499999</v>
      </c>
      <c r="W44" s="67">
        <f t="shared" si="1"/>
        <v>170667817.03780001</v>
      </c>
    </row>
    <row r="45" spans="1:23" ht="12.75">
      <c r="A45" s="118"/>
      <c r="B45" s="118"/>
      <c r="C45" s="58">
        <v>20</v>
      </c>
      <c r="D45" s="67" t="s">
        <v>179</v>
      </c>
      <c r="E45" s="67">
        <v>110347531.7044</v>
      </c>
      <c r="F45" s="67">
        <v>0</v>
      </c>
      <c r="G45" s="67">
        <v>10107527.1033</v>
      </c>
      <c r="H45" s="67">
        <v>1056325.1817999999</v>
      </c>
      <c r="I45" s="67">
        <v>198130.4889</v>
      </c>
      <c r="J45" s="67">
        <v>25280568.5658</v>
      </c>
      <c r="K45" s="67">
        <f t="shared" si="3"/>
        <v>146990083.0442</v>
      </c>
      <c r="L45" s="57"/>
      <c r="M45" s="118"/>
      <c r="N45" s="118"/>
      <c r="O45" s="70">
        <v>18</v>
      </c>
      <c r="P45" s="67" t="s">
        <v>180</v>
      </c>
      <c r="Q45" s="67">
        <v>117684972.9022</v>
      </c>
      <c r="R45" s="67">
        <v>0</v>
      </c>
      <c r="S45" s="67">
        <v>10779616.3166</v>
      </c>
      <c r="T45" s="67">
        <v>1126564.3959999999</v>
      </c>
      <c r="U45" s="67">
        <v>211304.96400000001</v>
      </c>
      <c r="V45" s="67">
        <v>33789052.270400003</v>
      </c>
      <c r="W45" s="67">
        <f t="shared" si="1"/>
        <v>163591510.84920001</v>
      </c>
    </row>
    <row r="46" spans="1:23" ht="12.75">
      <c r="A46" s="114"/>
      <c r="B46" s="118"/>
      <c r="C46" s="94">
        <v>21</v>
      </c>
      <c r="D46" s="67" t="s">
        <v>181</v>
      </c>
      <c r="E46" s="67">
        <v>106935083.4859</v>
      </c>
      <c r="F46" s="67">
        <v>0</v>
      </c>
      <c r="G46" s="67">
        <v>9794956.3342000004</v>
      </c>
      <c r="H46" s="67">
        <v>1023658.7966</v>
      </c>
      <c r="I46" s="67">
        <v>192003.39189999999</v>
      </c>
      <c r="J46" s="67">
        <v>35176620.454899997</v>
      </c>
      <c r="K46" s="67">
        <f t="shared" si="3"/>
        <v>153122322.46349999</v>
      </c>
      <c r="L46" s="57"/>
      <c r="M46" s="118"/>
      <c r="N46" s="118"/>
      <c r="O46" s="70">
        <v>19</v>
      </c>
      <c r="P46" s="67" t="s">
        <v>182</v>
      </c>
      <c r="Q46" s="67">
        <v>129054995.92900001</v>
      </c>
      <c r="R46" s="67">
        <v>0</v>
      </c>
      <c r="S46" s="67">
        <v>11821078.8137</v>
      </c>
      <c r="T46" s="67">
        <v>1235406.3559999999</v>
      </c>
      <c r="U46" s="67">
        <v>231719.9945</v>
      </c>
      <c r="V46" s="67">
        <v>38046727.824900001</v>
      </c>
      <c r="W46" s="67">
        <f t="shared" si="1"/>
        <v>180389928.91810003</v>
      </c>
    </row>
    <row r="47" spans="1:23" ht="12.75">
      <c r="A47" s="58"/>
      <c r="B47" s="119" t="s">
        <v>183</v>
      </c>
      <c r="C47" s="111"/>
      <c r="D47" s="109"/>
      <c r="E47" s="78">
        <f t="shared" ref="E47:K47" si="4">SUM(E26:E46)</f>
        <v>2262974854.8569002</v>
      </c>
      <c r="F47" s="78">
        <f t="shared" si="4"/>
        <v>0</v>
      </c>
      <c r="G47" s="78">
        <f t="shared" si="4"/>
        <v>207282204.92380002</v>
      </c>
      <c r="H47" s="78">
        <f t="shared" si="4"/>
        <v>21662807.387800001</v>
      </c>
      <c r="I47" s="78">
        <f t="shared" si="4"/>
        <v>4063202.0259999996</v>
      </c>
      <c r="J47" s="78">
        <f t="shared" si="4"/>
        <v>674942740.83409989</v>
      </c>
      <c r="K47" s="78">
        <f t="shared" si="4"/>
        <v>3170925810.0285997</v>
      </c>
      <c r="L47" s="57"/>
      <c r="M47" s="118"/>
      <c r="N47" s="118"/>
      <c r="O47" s="70">
        <v>20</v>
      </c>
      <c r="P47" s="67" t="s">
        <v>184</v>
      </c>
      <c r="Q47" s="67">
        <v>102769395.9683</v>
      </c>
      <c r="R47" s="67">
        <v>0</v>
      </c>
      <c r="S47" s="67">
        <v>9413390.9395000003</v>
      </c>
      <c r="T47" s="67">
        <v>983781.86809999996</v>
      </c>
      <c r="U47" s="67">
        <v>184523.84349999999</v>
      </c>
      <c r="V47" s="67">
        <v>31500702.633900002</v>
      </c>
      <c r="W47" s="67">
        <f t="shared" si="1"/>
        <v>144851795.25330001</v>
      </c>
    </row>
    <row r="48" spans="1:23" ht="12.75">
      <c r="A48" s="117">
        <v>3</v>
      </c>
      <c r="B48" s="117" t="s">
        <v>44</v>
      </c>
      <c r="C48" s="95">
        <v>1</v>
      </c>
      <c r="D48" s="67" t="s">
        <v>185</v>
      </c>
      <c r="E48" s="67">
        <v>102682959.8638</v>
      </c>
      <c r="F48" s="67">
        <v>0</v>
      </c>
      <c r="G48" s="67">
        <v>9405473.6326000001</v>
      </c>
      <c r="H48" s="67">
        <v>982954.44019999995</v>
      </c>
      <c r="I48" s="67">
        <v>184368.64629999999</v>
      </c>
      <c r="J48" s="67">
        <v>31163771.492699999</v>
      </c>
      <c r="K48" s="67">
        <f t="shared" ref="K48:K78" si="5">E48+F48+G48+H48+I48+J48</f>
        <v>144419528.0756</v>
      </c>
      <c r="L48" s="57"/>
      <c r="M48" s="118"/>
      <c r="N48" s="118"/>
      <c r="O48" s="70">
        <v>21</v>
      </c>
      <c r="P48" s="67" t="s">
        <v>91</v>
      </c>
      <c r="Q48" s="67">
        <v>141540618.95719999</v>
      </c>
      <c r="R48" s="67">
        <v>0</v>
      </c>
      <c r="S48" s="67">
        <v>12964727.1691</v>
      </c>
      <c r="T48" s="67">
        <v>1354927.6340999999</v>
      </c>
      <c r="U48" s="67">
        <v>254138.0999</v>
      </c>
      <c r="V48" s="67">
        <v>43094466.0348</v>
      </c>
      <c r="W48" s="67">
        <f t="shared" si="1"/>
        <v>199208877.89509997</v>
      </c>
    </row>
    <row r="49" spans="1:23" ht="12.75">
      <c r="A49" s="118"/>
      <c r="B49" s="118"/>
      <c r="C49" s="58">
        <v>2</v>
      </c>
      <c r="D49" s="67" t="s">
        <v>186</v>
      </c>
      <c r="E49" s="67">
        <v>80174698.937000006</v>
      </c>
      <c r="F49" s="67">
        <v>0</v>
      </c>
      <c r="G49" s="67">
        <v>7343779.5118000004</v>
      </c>
      <c r="H49" s="67">
        <v>767489.33230000001</v>
      </c>
      <c r="I49" s="67">
        <v>143954.75870000001</v>
      </c>
      <c r="J49" s="67">
        <v>25711561.740600001</v>
      </c>
      <c r="K49" s="67">
        <f t="shared" si="5"/>
        <v>114141484.28040002</v>
      </c>
      <c r="L49" s="57"/>
      <c r="M49" s="118"/>
      <c r="N49" s="118"/>
      <c r="O49" s="70">
        <v>22</v>
      </c>
      <c r="P49" s="67" t="s">
        <v>187</v>
      </c>
      <c r="Q49" s="67">
        <v>99594063.202000007</v>
      </c>
      <c r="R49" s="67">
        <v>0</v>
      </c>
      <c r="S49" s="67">
        <v>9122539.2864999995</v>
      </c>
      <c r="T49" s="67">
        <v>953385.32090000005</v>
      </c>
      <c r="U49" s="67">
        <v>178822.49050000001</v>
      </c>
      <c r="V49" s="67">
        <v>29150852.776700001</v>
      </c>
      <c r="W49" s="67">
        <f t="shared" si="1"/>
        <v>138999663.07659999</v>
      </c>
    </row>
    <row r="50" spans="1:23" ht="12.75">
      <c r="A50" s="118"/>
      <c r="B50" s="118"/>
      <c r="C50" s="58">
        <v>3</v>
      </c>
      <c r="D50" s="67" t="s">
        <v>188</v>
      </c>
      <c r="E50" s="67">
        <v>105853315.80050001</v>
      </c>
      <c r="F50" s="67">
        <v>0</v>
      </c>
      <c r="G50" s="67">
        <v>9695869.4219000004</v>
      </c>
      <c r="H50" s="67">
        <v>1013303.3456999999</v>
      </c>
      <c r="I50" s="67">
        <v>190061.06330000001</v>
      </c>
      <c r="J50" s="67">
        <v>33486827.800000001</v>
      </c>
      <c r="K50" s="67">
        <f t="shared" si="5"/>
        <v>150239377.4314</v>
      </c>
      <c r="L50" s="57"/>
      <c r="M50" s="118"/>
      <c r="N50" s="118"/>
      <c r="O50" s="70">
        <v>23</v>
      </c>
      <c r="P50" s="67" t="s">
        <v>189</v>
      </c>
      <c r="Q50" s="67">
        <v>94089988.542899996</v>
      </c>
      <c r="R50" s="67">
        <v>0</v>
      </c>
      <c r="S50" s="67">
        <v>8618381.3508000001</v>
      </c>
      <c r="T50" s="67">
        <v>900696.39729999995</v>
      </c>
      <c r="U50" s="67">
        <v>168939.8498</v>
      </c>
      <c r="V50" s="67">
        <v>27879616.836399999</v>
      </c>
      <c r="W50" s="67">
        <f t="shared" si="1"/>
        <v>131657622.97720002</v>
      </c>
    </row>
    <row r="51" spans="1:23" ht="12.75">
      <c r="A51" s="118"/>
      <c r="B51" s="118"/>
      <c r="C51" s="58">
        <v>4</v>
      </c>
      <c r="D51" s="67" t="s">
        <v>190</v>
      </c>
      <c r="E51" s="67">
        <v>81148589.717999995</v>
      </c>
      <c r="F51" s="67">
        <v>0</v>
      </c>
      <c r="G51" s="67">
        <v>7432985.1995999999</v>
      </c>
      <c r="H51" s="67">
        <v>776812.10869999998</v>
      </c>
      <c r="I51" s="67">
        <v>145703.3928</v>
      </c>
      <c r="J51" s="67">
        <v>26686958.018399999</v>
      </c>
      <c r="K51" s="67">
        <f t="shared" si="5"/>
        <v>116191048.4375</v>
      </c>
      <c r="L51" s="57"/>
      <c r="M51" s="118"/>
      <c r="N51" s="118"/>
      <c r="O51" s="70">
        <v>24</v>
      </c>
      <c r="P51" s="67" t="s">
        <v>191</v>
      </c>
      <c r="Q51" s="67">
        <v>114459060.75839999</v>
      </c>
      <c r="R51" s="67">
        <v>0</v>
      </c>
      <c r="S51" s="67">
        <v>10484131.7333</v>
      </c>
      <c r="T51" s="67">
        <v>1095683.6669000001</v>
      </c>
      <c r="U51" s="67">
        <v>205512.79509999999</v>
      </c>
      <c r="V51" s="67">
        <v>34953599.9045</v>
      </c>
      <c r="W51" s="67">
        <f t="shared" si="1"/>
        <v>161197988.85819998</v>
      </c>
    </row>
    <row r="52" spans="1:23" ht="12.75">
      <c r="A52" s="118"/>
      <c r="B52" s="118"/>
      <c r="C52" s="58">
        <v>5</v>
      </c>
      <c r="D52" s="67" t="s">
        <v>193</v>
      </c>
      <c r="E52" s="67">
        <v>109050379.5555</v>
      </c>
      <c r="F52" s="67">
        <v>0</v>
      </c>
      <c r="G52" s="67">
        <v>9988711.5730000008</v>
      </c>
      <c r="H52" s="67">
        <v>1043907.9174</v>
      </c>
      <c r="I52" s="67">
        <v>195801.43460000001</v>
      </c>
      <c r="J52" s="67">
        <v>34882799.5154</v>
      </c>
      <c r="K52" s="67">
        <f t="shared" si="5"/>
        <v>155161599.99590001</v>
      </c>
      <c r="L52" s="57"/>
      <c r="M52" s="118"/>
      <c r="N52" s="118"/>
      <c r="O52" s="70">
        <v>25</v>
      </c>
      <c r="P52" s="67" t="s">
        <v>194</v>
      </c>
      <c r="Q52" s="67">
        <v>113900510.03489999</v>
      </c>
      <c r="R52" s="67">
        <v>0</v>
      </c>
      <c r="S52" s="67">
        <v>10432970.039999999</v>
      </c>
      <c r="T52" s="67">
        <v>1090336.8214</v>
      </c>
      <c r="U52" s="67">
        <v>204509.90969999999</v>
      </c>
      <c r="V52" s="67">
        <v>33686251.111299999</v>
      </c>
      <c r="W52" s="67">
        <f t="shared" si="1"/>
        <v>159314577.91730002</v>
      </c>
    </row>
    <row r="53" spans="1:23" ht="12.75">
      <c r="A53" s="118"/>
      <c r="B53" s="118"/>
      <c r="C53" s="58">
        <v>6</v>
      </c>
      <c r="D53" s="67" t="s">
        <v>196</v>
      </c>
      <c r="E53" s="67">
        <v>95049689.977400005</v>
      </c>
      <c r="F53" s="67">
        <v>0</v>
      </c>
      <c r="G53" s="67">
        <v>8706287.3339000009</v>
      </c>
      <c r="H53" s="67">
        <v>909883.34310000006</v>
      </c>
      <c r="I53" s="67">
        <v>170663.0067</v>
      </c>
      <c r="J53" s="67">
        <v>28826485.450300001</v>
      </c>
      <c r="K53" s="67">
        <f t="shared" si="5"/>
        <v>133663009.11140001</v>
      </c>
      <c r="L53" s="57"/>
      <c r="M53" s="118"/>
      <c r="N53" s="118"/>
      <c r="O53" s="70">
        <v>26</v>
      </c>
      <c r="P53" s="67" t="s">
        <v>197</v>
      </c>
      <c r="Q53" s="67">
        <v>108042819.1266</v>
      </c>
      <c r="R53" s="67">
        <v>0</v>
      </c>
      <c r="S53" s="67">
        <v>9896421.8389999997</v>
      </c>
      <c r="T53" s="67">
        <v>1034262.8312</v>
      </c>
      <c r="U53" s="67">
        <v>193992.3462</v>
      </c>
      <c r="V53" s="67">
        <v>33272964.074700002</v>
      </c>
      <c r="W53" s="67">
        <f t="shared" si="1"/>
        <v>152440460.2177</v>
      </c>
    </row>
    <row r="54" spans="1:23" ht="12.75">
      <c r="A54" s="118"/>
      <c r="B54" s="118"/>
      <c r="C54" s="58">
        <v>7</v>
      </c>
      <c r="D54" s="67" t="s">
        <v>198</v>
      </c>
      <c r="E54" s="67">
        <v>107802902.7598</v>
      </c>
      <c r="F54" s="67">
        <v>0</v>
      </c>
      <c r="G54" s="67">
        <v>9874446.1668999996</v>
      </c>
      <c r="H54" s="67">
        <v>1031966.1809</v>
      </c>
      <c r="I54" s="67">
        <v>193561.57310000001</v>
      </c>
      <c r="J54" s="67">
        <v>33259637.932599999</v>
      </c>
      <c r="K54" s="67">
        <f t="shared" si="5"/>
        <v>152162514.6133</v>
      </c>
      <c r="L54" s="57"/>
      <c r="M54" s="118"/>
      <c r="N54" s="118"/>
      <c r="O54" s="70">
        <v>27</v>
      </c>
      <c r="P54" s="67" t="s">
        <v>199</v>
      </c>
      <c r="Q54" s="67">
        <v>110311963.92649999</v>
      </c>
      <c r="R54" s="67">
        <v>0</v>
      </c>
      <c r="S54" s="67">
        <v>10104269.193700001</v>
      </c>
      <c r="T54" s="67">
        <v>1055984.7017000001</v>
      </c>
      <c r="U54" s="67">
        <v>198066.62650000001</v>
      </c>
      <c r="V54" s="67">
        <v>33006972.149300002</v>
      </c>
      <c r="W54" s="67">
        <f t="shared" si="1"/>
        <v>154677256.5977</v>
      </c>
    </row>
    <row r="55" spans="1:23" ht="12.75">
      <c r="A55" s="118"/>
      <c r="B55" s="118"/>
      <c r="C55" s="58">
        <v>8</v>
      </c>
      <c r="D55" s="67" t="s">
        <v>200</v>
      </c>
      <c r="E55" s="67">
        <v>86376974.318299994</v>
      </c>
      <c r="F55" s="67">
        <v>0</v>
      </c>
      <c r="G55" s="67">
        <v>7911890.6924000001</v>
      </c>
      <c r="H55" s="67">
        <v>826861.93059999996</v>
      </c>
      <c r="I55" s="67">
        <v>155091.0282</v>
      </c>
      <c r="J55" s="67">
        <v>26741447.491700001</v>
      </c>
      <c r="K55" s="67">
        <f t="shared" si="5"/>
        <v>122012265.4612</v>
      </c>
      <c r="L55" s="57"/>
      <c r="M55" s="118"/>
      <c r="N55" s="118"/>
      <c r="O55" s="70">
        <v>28</v>
      </c>
      <c r="P55" s="67" t="s">
        <v>201</v>
      </c>
      <c r="Q55" s="67">
        <v>92917375.709299996</v>
      </c>
      <c r="R55" s="67">
        <v>0</v>
      </c>
      <c r="S55" s="67">
        <v>8510973.2754999995</v>
      </c>
      <c r="T55" s="67">
        <v>889471.31189999997</v>
      </c>
      <c r="U55" s="67">
        <v>166834.40760000001</v>
      </c>
      <c r="V55" s="67">
        <v>28994256.277800001</v>
      </c>
      <c r="W55" s="67">
        <f t="shared" si="1"/>
        <v>131478910.98210001</v>
      </c>
    </row>
    <row r="56" spans="1:23" ht="12.75">
      <c r="A56" s="118"/>
      <c r="B56" s="118"/>
      <c r="C56" s="58">
        <v>9</v>
      </c>
      <c r="D56" s="67" t="s">
        <v>202</v>
      </c>
      <c r="E56" s="67">
        <v>100243467.4032</v>
      </c>
      <c r="F56" s="67">
        <v>0</v>
      </c>
      <c r="G56" s="67">
        <v>9182022.9057999998</v>
      </c>
      <c r="H56" s="67">
        <v>959601.88049999997</v>
      </c>
      <c r="I56" s="67">
        <v>179988.50450000001</v>
      </c>
      <c r="J56" s="67">
        <v>31025708.355999999</v>
      </c>
      <c r="K56" s="67">
        <f t="shared" si="5"/>
        <v>141590789.05000001</v>
      </c>
      <c r="L56" s="57"/>
      <c r="M56" s="118"/>
      <c r="N56" s="118"/>
      <c r="O56" s="70">
        <v>29</v>
      </c>
      <c r="P56" s="67" t="s">
        <v>203</v>
      </c>
      <c r="Q56" s="67">
        <v>111181518.68430001</v>
      </c>
      <c r="R56" s="67">
        <v>0</v>
      </c>
      <c r="S56" s="67">
        <v>10183917.991900001</v>
      </c>
      <c r="T56" s="67">
        <v>1064308.6993</v>
      </c>
      <c r="U56" s="67">
        <v>199627.92379999999</v>
      </c>
      <c r="V56" s="67">
        <v>32908405.204</v>
      </c>
      <c r="W56" s="67">
        <f t="shared" si="1"/>
        <v>155537778.50330001</v>
      </c>
    </row>
    <row r="57" spans="1:23" ht="12.75">
      <c r="A57" s="118"/>
      <c r="B57" s="118"/>
      <c r="C57" s="58">
        <v>10</v>
      </c>
      <c r="D57" s="67" t="s">
        <v>204</v>
      </c>
      <c r="E57" s="67">
        <v>109060251.7775</v>
      </c>
      <c r="F57" s="67">
        <v>0</v>
      </c>
      <c r="G57" s="67">
        <v>9989615.8410999998</v>
      </c>
      <c r="H57" s="67">
        <v>1044002.4214</v>
      </c>
      <c r="I57" s="67">
        <v>195819.16039999999</v>
      </c>
      <c r="J57" s="67">
        <v>34672615.916599996</v>
      </c>
      <c r="K57" s="67">
        <f t="shared" si="5"/>
        <v>154962305.11700001</v>
      </c>
      <c r="L57" s="57"/>
      <c r="M57" s="118"/>
      <c r="N57" s="118"/>
      <c r="O57" s="70">
        <v>30</v>
      </c>
      <c r="P57" s="67" t="s">
        <v>205</v>
      </c>
      <c r="Q57" s="67">
        <v>100292421.7738</v>
      </c>
      <c r="R57" s="67">
        <v>0</v>
      </c>
      <c r="S57" s="67">
        <v>9186506.9900000002</v>
      </c>
      <c r="T57" s="67">
        <v>960070.50659999996</v>
      </c>
      <c r="U57" s="67">
        <v>180076.40270000001</v>
      </c>
      <c r="V57" s="67">
        <v>31661047.453299999</v>
      </c>
      <c r="W57" s="67">
        <f t="shared" si="1"/>
        <v>142280123.12639999</v>
      </c>
    </row>
    <row r="58" spans="1:23" ht="12.75">
      <c r="A58" s="118"/>
      <c r="B58" s="118"/>
      <c r="C58" s="58">
        <v>11</v>
      </c>
      <c r="D58" s="67" t="s">
        <v>206</v>
      </c>
      <c r="E58" s="67">
        <v>83935789.719999999</v>
      </c>
      <c r="F58" s="67">
        <v>0</v>
      </c>
      <c r="G58" s="67">
        <v>7688284.9704999998</v>
      </c>
      <c r="H58" s="67">
        <v>803493.17260000005</v>
      </c>
      <c r="I58" s="67">
        <v>150707.84820000001</v>
      </c>
      <c r="J58" s="67">
        <v>26572009.524500001</v>
      </c>
      <c r="K58" s="67">
        <f t="shared" si="5"/>
        <v>119150285.23579998</v>
      </c>
      <c r="L58" s="57"/>
      <c r="M58" s="118"/>
      <c r="N58" s="118"/>
      <c r="O58" s="70">
        <v>31</v>
      </c>
      <c r="P58" s="67" t="s">
        <v>207</v>
      </c>
      <c r="Q58" s="67">
        <v>103911740.7145</v>
      </c>
      <c r="R58" s="67">
        <v>0</v>
      </c>
      <c r="S58" s="67">
        <v>9518026.5421999991</v>
      </c>
      <c r="T58" s="67">
        <v>994717.2058</v>
      </c>
      <c r="U58" s="67">
        <v>186574.93900000001</v>
      </c>
      <c r="V58" s="67">
        <v>30432847.784899998</v>
      </c>
      <c r="W58" s="67">
        <f t="shared" si="1"/>
        <v>145043907.1864</v>
      </c>
    </row>
    <row r="59" spans="1:23" ht="12.75">
      <c r="A59" s="118"/>
      <c r="B59" s="118"/>
      <c r="C59" s="58">
        <v>12</v>
      </c>
      <c r="D59" s="67" t="s">
        <v>208</v>
      </c>
      <c r="E59" s="67">
        <v>99280956.519400001</v>
      </c>
      <c r="F59" s="67">
        <v>0</v>
      </c>
      <c r="G59" s="67">
        <v>9093859.5848999992</v>
      </c>
      <c r="H59" s="67">
        <v>950388.04070000001</v>
      </c>
      <c r="I59" s="67">
        <v>178260.30319999999</v>
      </c>
      <c r="J59" s="67">
        <v>30664967.219099998</v>
      </c>
      <c r="K59" s="67">
        <f t="shared" si="5"/>
        <v>140168431.66729999</v>
      </c>
      <c r="L59" s="57"/>
      <c r="M59" s="118"/>
      <c r="N59" s="118"/>
      <c r="O59" s="70">
        <v>32</v>
      </c>
      <c r="P59" s="67" t="s">
        <v>209</v>
      </c>
      <c r="Q59" s="67">
        <v>111495164.63779999</v>
      </c>
      <c r="R59" s="67">
        <v>0</v>
      </c>
      <c r="S59" s="67">
        <v>10212647.089199999</v>
      </c>
      <c r="T59" s="67">
        <v>1067311.1418000001</v>
      </c>
      <c r="U59" s="67">
        <v>200191.07939999999</v>
      </c>
      <c r="V59" s="67">
        <v>33745877.171899997</v>
      </c>
      <c r="W59" s="67">
        <f t="shared" si="1"/>
        <v>156721191.12009999</v>
      </c>
    </row>
    <row r="60" spans="1:23" ht="12.75">
      <c r="A60" s="118"/>
      <c r="B60" s="118"/>
      <c r="C60" s="58">
        <v>13</v>
      </c>
      <c r="D60" s="67" t="s">
        <v>210</v>
      </c>
      <c r="E60" s="67">
        <v>99308948.101600006</v>
      </c>
      <c r="F60" s="67">
        <v>0</v>
      </c>
      <c r="G60" s="67">
        <v>9096423.5360000003</v>
      </c>
      <c r="H60" s="67">
        <v>950655.99600000004</v>
      </c>
      <c r="I60" s="67">
        <v>178310.5624</v>
      </c>
      <c r="J60" s="67">
        <v>30673227.4067</v>
      </c>
      <c r="K60" s="67">
        <f t="shared" si="5"/>
        <v>140207565.6027</v>
      </c>
      <c r="L60" s="57"/>
      <c r="M60" s="118"/>
      <c r="N60" s="118"/>
      <c r="O60" s="70">
        <v>33</v>
      </c>
      <c r="P60" s="67" t="s">
        <v>211</v>
      </c>
      <c r="Q60" s="67">
        <v>108059817.4588</v>
      </c>
      <c r="R60" s="67">
        <v>0</v>
      </c>
      <c r="S60" s="67">
        <v>9897978.8389999997</v>
      </c>
      <c r="T60" s="67">
        <v>1034425.5514</v>
      </c>
      <c r="U60" s="67">
        <v>194022.867</v>
      </c>
      <c r="V60" s="67">
        <v>30518712.088599999</v>
      </c>
      <c r="W60" s="67">
        <f t="shared" si="1"/>
        <v>149704956.8048</v>
      </c>
    </row>
    <row r="61" spans="1:23" ht="12.75">
      <c r="A61" s="118"/>
      <c r="B61" s="118"/>
      <c r="C61" s="58">
        <v>14</v>
      </c>
      <c r="D61" s="67" t="s">
        <v>212</v>
      </c>
      <c r="E61" s="67">
        <v>102422406.6902</v>
      </c>
      <c r="F61" s="67">
        <v>0</v>
      </c>
      <c r="G61" s="67">
        <v>9381607.6864</v>
      </c>
      <c r="H61" s="67">
        <v>980460.23959999997</v>
      </c>
      <c r="I61" s="67">
        <v>183900.81950000001</v>
      </c>
      <c r="J61" s="67">
        <v>31440522.486099999</v>
      </c>
      <c r="K61" s="67">
        <f t="shared" si="5"/>
        <v>144408897.92179999</v>
      </c>
      <c r="L61" s="57"/>
      <c r="M61" s="114"/>
      <c r="N61" s="114"/>
      <c r="O61" s="70">
        <v>34</v>
      </c>
      <c r="P61" s="67" t="s">
        <v>213</v>
      </c>
      <c r="Q61" s="67">
        <v>105907487.1732</v>
      </c>
      <c r="R61" s="67">
        <v>0</v>
      </c>
      <c r="S61" s="67">
        <v>9700831.3690000009</v>
      </c>
      <c r="T61" s="67">
        <v>1013821.9126</v>
      </c>
      <c r="U61" s="67">
        <v>190158.32879999999</v>
      </c>
      <c r="V61" s="67">
        <v>31730391.381700002</v>
      </c>
      <c r="W61" s="67">
        <f t="shared" si="1"/>
        <v>148542690.16529998</v>
      </c>
    </row>
    <row r="62" spans="1:23" ht="12.75">
      <c r="A62" s="118"/>
      <c r="B62" s="118"/>
      <c r="C62" s="58">
        <v>15</v>
      </c>
      <c r="D62" s="67" t="s">
        <v>214</v>
      </c>
      <c r="E62" s="67">
        <v>93572905.792699993</v>
      </c>
      <c r="F62" s="67">
        <v>0</v>
      </c>
      <c r="G62" s="67">
        <v>8571018.0085000005</v>
      </c>
      <c r="H62" s="67">
        <v>895746.51289999997</v>
      </c>
      <c r="I62" s="67">
        <v>168011.42069999999</v>
      </c>
      <c r="J62" s="67">
        <v>28394595.638099998</v>
      </c>
      <c r="K62" s="67">
        <f t="shared" si="5"/>
        <v>131602277.37289998</v>
      </c>
      <c r="L62" s="57"/>
      <c r="M62" s="58"/>
      <c r="N62" s="119" t="s">
        <v>215</v>
      </c>
      <c r="O62" s="111"/>
      <c r="P62" s="109"/>
      <c r="Q62" s="78">
        <f t="shared" ref="Q62:W62" si="6">SUM(Q28:Q61)</f>
        <v>3760774204.1661</v>
      </c>
      <c r="R62" s="78">
        <f t="shared" si="6"/>
        <v>0</v>
      </c>
      <c r="S62" s="78">
        <f t="shared" si="6"/>
        <v>344476460.96770006</v>
      </c>
      <c r="T62" s="78">
        <f t="shared" si="6"/>
        <v>36000809.747600004</v>
      </c>
      <c r="U62" s="78">
        <f t="shared" si="6"/>
        <v>6752521.0603</v>
      </c>
      <c r="V62" s="78">
        <f t="shared" si="6"/>
        <v>1115713726.0470002</v>
      </c>
      <c r="W62" s="78">
        <f t="shared" si="6"/>
        <v>5263717721.9886999</v>
      </c>
    </row>
    <row r="63" spans="1:23" ht="12.75">
      <c r="A63" s="118"/>
      <c r="B63" s="118"/>
      <c r="C63" s="58">
        <v>16</v>
      </c>
      <c r="D63" s="67" t="s">
        <v>216</v>
      </c>
      <c r="E63" s="67">
        <v>95542650.623899996</v>
      </c>
      <c r="F63" s="67">
        <v>0</v>
      </c>
      <c r="G63" s="67">
        <v>8751441.1586000007</v>
      </c>
      <c r="H63" s="67">
        <v>914602.31359999999</v>
      </c>
      <c r="I63" s="67">
        <v>171548.1243</v>
      </c>
      <c r="J63" s="67">
        <v>30326854.831500001</v>
      </c>
      <c r="K63" s="67">
        <f t="shared" si="5"/>
        <v>135707097.0519</v>
      </c>
      <c r="L63" s="57"/>
      <c r="M63" s="117">
        <v>21</v>
      </c>
      <c r="N63" s="117" t="s">
        <v>93</v>
      </c>
      <c r="O63" s="70">
        <v>1</v>
      </c>
      <c r="P63" s="67" t="s">
        <v>217</v>
      </c>
      <c r="Q63" s="67">
        <v>84796295.676200002</v>
      </c>
      <c r="R63" s="67">
        <v>0</v>
      </c>
      <c r="S63" s="67">
        <v>7767104.9236000003</v>
      </c>
      <c r="T63" s="67">
        <v>811730.54859999998</v>
      </c>
      <c r="U63" s="67">
        <v>152252.8983</v>
      </c>
      <c r="V63" s="67">
        <v>25926430.0535</v>
      </c>
      <c r="W63" s="67">
        <f t="shared" ref="W63:W83" si="7">Q63+R63+S63+T63+U63+V63</f>
        <v>119453814.10020001</v>
      </c>
    </row>
    <row r="64" spans="1:23" ht="12.75">
      <c r="A64" s="118"/>
      <c r="B64" s="118"/>
      <c r="C64" s="58">
        <v>17</v>
      </c>
      <c r="D64" s="67" t="s">
        <v>218</v>
      </c>
      <c r="E64" s="67">
        <v>89183385.043500006</v>
      </c>
      <c r="F64" s="67">
        <v>0</v>
      </c>
      <c r="G64" s="67">
        <v>8168950.1122000003</v>
      </c>
      <c r="H64" s="67">
        <v>853726.8933</v>
      </c>
      <c r="I64" s="67">
        <v>160129.9767</v>
      </c>
      <c r="J64" s="67">
        <v>28728890.2918</v>
      </c>
      <c r="K64" s="67">
        <f t="shared" si="5"/>
        <v>127095082.3175</v>
      </c>
      <c r="L64" s="57"/>
      <c r="M64" s="118"/>
      <c r="N64" s="118"/>
      <c r="O64" s="70">
        <v>2</v>
      </c>
      <c r="P64" s="67" t="s">
        <v>219</v>
      </c>
      <c r="Q64" s="67">
        <v>138553789.24759999</v>
      </c>
      <c r="R64" s="67">
        <v>0</v>
      </c>
      <c r="S64" s="67">
        <v>12691141.872</v>
      </c>
      <c r="T64" s="67">
        <v>1326335.5723000001</v>
      </c>
      <c r="U64" s="67">
        <v>248775.20670000001</v>
      </c>
      <c r="V64" s="67">
        <v>34121160.936999999</v>
      </c>
      <c r="W64" s="67">
        <f t="shared" si="7"/>
        <v>186941202.83559999</v>
      </c>
    </row>
    <row r="65" spans="1:23" ht="12.75">
      <c r="A65" s="118"/>
      <c r="B65" s="118"/>
      <c r="C65" s="58">
        <v>18</v>
      </c>
      <c r="D65" s="67" t="s">
        <v>220</v>
      </c>
      <c r="E65" s="67">
        <v>110801847.7236</v>
      </c>
      <c r="F65" s="67">
        <v>0</v>
      </c>
      <c r="G65" s="67">
        <v>10149141.1875</v>
      </c>
      <c r="H65" s="67">
        <v>1060674.2183999999</v>
      </c>
      <c r="I65" s="67">
        <v>198946.21950000001</v>
      </c>
      <c r="J65" s="67">
        <v>33867143.499300003</v>
      </c>
      <c r="K65" s="67">
        <f t="shared" si="5"/>
        <v>156077752.84830001</v>
      </c>
      <c r="L65" s="57"/>
      <c r="M65" s="118"/>
      <c r="N65" s="118"/>
      <c r="O65" s="70">
        <v>3</v>
      </c>
      <c r="P65" s="67" t="s">
        <v>221</v>
      </c>
      <c r="Q65" s="67">
        <v>116702714.22310001</v>
      </c>
      <c r="R65" s="67">
        <v>0</v>
      </c>
      <c r="S65" s="67">
        <v>10689644.1526</v>
      </c>
      <c r="T65" s="67">
        <v>1117161.5160999999</v>
      </c>
      <c r="U65" s="67">
        <v>209541.30530000001</v>
      </c>
      <c r="V65" s="67">
        <v>34916221.353100002</v>
      </c>
      <c r="W65" s="67">
        <f t="shared" si="7"/>
        <v>163635282.55020002</v>
      </c>
    </row>
    <row r="66" spans="1:23" ht="12.75">
      <c r="A66" s="118"/>
      <c r="B66" s="118"/>
      <c r="C66" s="58">
        <v>19</v>
      </c>
      <c r="D66" s="67" t="s">
        <v>222</v>
      </c>
      <c r="E66" s="67">
        <v>92455938.189899996</v>
      </c>
      <c r="F66" s="67">
        <v>0</v>
      </c>
      <c r="G66" s="67">
        <v>8468706.8816</v>
      </c>
      <c r="H66" s="67">
        <v>885054.10329999996</v>
      </c>
      <c r="I66" s="67">
        <v>166005.89019999999</v>
      </c>
      <c r="J66" s="67">
        <v>29048122.250399999</v>
      </c>
      <c r="K66" s="67">
        <f t="shared" si="5"/>
        <v>131023827.3154</v>
      </c>
      <c r="L66" s="57"/>
      <c r="M66" s="118"/>
      <c r="N66" s="118"/>
      <c r="O66" s="70">
        <v>4</v>
      </c>
      <c r="P66" s="67" t="s">
        <v>223</v>
      </c>
      <c r="Q66" s="67">
        <v>96357744.088499993</v>
      </c>
      <c r="R66" s="67">
        <v>0</v>
      </c>
      <c r="S66" s="67">
        <v>8826101.4537000004</v>
      </c>
      <c r="T66" s="67">
        <v>922404.96889999998</v>
      </c>
      <c r="U66" s="67">
        <v>173011.63560000001</v>
      </c>
      <c r="V66" s="67">
        <v>29488306.270599999</v>
      </c>
      <c r="W66" s="67">
        <f t="shared" si="7"/>
        <v>135767568.41729999</v>
      </c>
    </row>
    <row r="67" spans="1:23" ht="12.75">
      <c r="A67" s="118"/>
      <c r="B67" s="118"/>
      <c r="C67" s="58">
        <v>20</v>
      </c>
      <c r="D67" s="67" t="s">
        <v>224</v>
      </c>
      <c r="E67" s="67">
        <v>97279062.3891</v>
      </c>
      <c r="F67" s="67">
        <v>0</v>
      </c>
      <c r="G67" s="67">
        <v>8910491.6484999992</v>
      </c>
      <c r="H67" s="67">
        <v>931224.48400000005</v>
      </c>
      <c r="I67" s="67">
        <v>174665.8751</v>
      </c>
      <c r="J67" s="67">
        <v>30410012.014899999</v>
      </c>
      <c r="K67" s="67">
        <f t="shared" si="5"/>
        <v>137705456.41159999</v>
      </c>
      <c r="L67" s="57"/>
      <c r="M67" s="118"/>
      <c r="N67" s="118"/>
      <c r="O67" s="70">
        <v>5</v>
      </c>
      <c r="P67" s="67" t="s">
        <v>225</v>
      </c>
      <c r="Q67" s="67">
        <v>128329731.65710001</v>
      </c>
      <c r="R67" s="67">
        <v>0</v>
      </c>
      <c r="S67" s="67">
        <v>11754646.6228</v>
      </c>
      <c r="T67" s="67">
        <v>1228463.6098</v>
      </c>
      <c r="U67" s="67">
        <v>230417.7727</v>
      </c>
      <c r="V67" s="67">
        <v>37854696.348099999</v>
      </c>
      <c r="W67" s="67">
        <f t="shared" si="7"/>
        <v>179397956.01050004</v>
      </c>
    </row>
    <row r="68" spans="1:23" ht="12.75">
      <c r="A68" s="118"/>
      <c r="B68" s="118"/>
      <c r="C68" s="58">
        <v>21</v>
      </c>
      <c r="D68" s="67" t="s">
        <v>226</v>
      </c>
      <c r="E68" s="67">
        <v>101184354.07619999</v>
      </c>
      <c r="F68" s="67">
        <v>0</v>
      </c>
      <c r="G68" s="67">
        <v>9268205.5090999994</v>
      </c>
      <c r="H68" s="67">
        <v>968608.71799999999</v>
      </c>
      <c r="I68" s="67">
        <v>181677.8793</v>
      </c>
      <c r="J68" s="67">
        <v>31801749.516399998</v>
      </c>
      <c r="K68" s="67">
        <f t="shared" si="5"/>
        <v>143404595.699</v>
      </c>
      <c r="L68" s="57"/>
      <c r="M68" s="118"/>
      <c r="N68" s="118"/>
      <c r="O68" s="70">
        <v>6</v>
      </c>
      <c r="P68" s="67" t="s">
        <v>227</v>
      </c>
      <c r="Q68" s="67">
        <v>157003663.69530001</v>
      </c>
      <c r="R68" s="67">
        <v>0</v>
      </c>
      <c r="S68" s="67">
        <v>14381099.074999999</v>
      </c>
      <c r="T68" s="67">
        <v>1502950.9136999999</v>
      </c>
      <c r="U68" s="67">
        <v>281902.20630000002</v>
      </c>
      <c r="V68" s="67">
        <v>39978952.844800003</v>
      </c>
      <c r="W68" s="67">
        <f t="shared" si="7"/>
        <v>213148568.7351</v>
      </c>
    </row>
    <row r="69" spans="1:23" ht="12.75">
      <c r="A69" s="118"/>
      <c r="B69" s="118"/>
      <c r="C69" s="58">
        <v>22</v>
      </c>
      <c r="D69" s="67" t="s">
        <v>228</v>
      </c>
      <c r="E69" s="67">
        <v>86970600.640699998</v>
      </c>
      <c r="F69" s="67">
        <v>0</v>
      </c>
      <c r="G69" s="67">
        <v>7966265.2131000003</v>
      </c>
      <c r="H69" s="67">
        <v>832544.54460000002</v>
      </c>
      <c r="I69" s="67">
        <v>156156.89230000001</v>
      </c>
      <c r="J69" s="67">
        <v>28732013.892200001</v>
      </c>
      <c r="K69" s="67">
        <f t="shared" si="5"/>
        <v>124657581.18289998</v>
      </c>
      <c r="L69" s="57"/>
      <c r="M69" s="118"/>
      <c r="N69" s="118"/>
      <c r="O69" s="70">
        <v>7</v>
      </c>
      <c r="P69" s="67" t="s">
        <v>229</v>
      </c>
      <c r="Q69" s="67">
        <v>106962251.2929</v>
      </c>
      <c r="R69" s="67">
        <v>0</v>
      </c>
      <c r="S69" s="67">
        <v>9797444.8298000004</v>
      </c>
      <c r="T69" s="67">
        <v>1023918.8662</v>
      </c>
      <c r="U69" s="67">
        <v>192052.17199999999</v>
      </c>
      <c r="V69" s="67">
        <v>29778037.558899999</v>
      </c>
      <c r="W69" s="67">
        <f t="shared" si="7"/>
        <v>147753704.7198</v>
      </c>
    </row>
    <row r="70" spans="1:23" ht="12.75">
      <c r="A70" s="118"/>
      <c r="B70" s="118"/>
      <c r="C70" s="58">
        <v>23</v>
      </c>
      <c r="D70" s="67" t="s">
        <v>230</v>
      </c>
      <c r="E70" s="67">
        <v>90814225.666199997</v>
      </c>
      <c r="F70" s="67">
        <v>0</v>
      </c>
      <c r="G70" s="67">
        <v>8318330.5789000001</v>
      </c>
      <c r="H70" s="67">
        <v>869338.46149999998</v>
      </c>
      <c r="I70" s="67">
        <v>163058.17310000001</v>
      </c>
      <c r="J70" s="67">
        <v>30072802.000799999</v>
      </c>
      <c r="K70" s="67">
        <f t="shared" si="5"/>
        <v>130237754.88049999</v>
      </c>
      <c r="L70" s="57"/>
      <c r="M70" s="118"/>
      <c r="N70" s="118"/>
      <c r="O70" s="70">
        <v>8</v>
      </c>
      <c r="P70" s="67" t="s">
        <v>231</v>
      </c>
      <c r="Q70" s="67">
        <v>113631857.4288</v>
      </c>
      <c r="R70" s="67">
        <v>0</v>
      </c>
      <c r="S70" s="67">
        <v>10408362.2082</v>
      </c>
      <c r="T70" s="67">
        <v>1087765.0873</v>
      </c>
      <c r="U70" s="67">
        <v>204027.54029999999</v>
      </c>
      <c r="V70" s="67">
        <v>31361494.710200001</v>
      </c>
      <c r="W70" s="67">
        <f t="shared" si="7"/>
        <v>156693506.97479999</v>
      </c>
    </row>
    <row r="71" spans="1:23" ht="12.75">
      <c r="A71" s="118"/>
      <c r="B71" s="118"/>
      <c r="C71" s="58">
        <v>24</v>
      </c>
      <c r="D71" s="67" t="s">
        <v>232</v>
      </c>
      <c r="E71" s="67">
        <v>93019308.163100004</v>
      </c>
      <c r="F71" s="67">
        <v>0</v>
      </c>
      <c r="G71" s="67">
        <v>8520310.0047999993</v>
      </c>
      <c r="H71" s="67">
        <v>890447.08200000005</v>
      </c>
      <c r="I71" s="67">
        <v>167017.42869999999</v>
      </c>
      <c r="J71" s="67">
        <v>27580030.072999999</v>
      </c>
      <c r="K71" s="67">
        <f t="shared" si="5"/>
        <v>130177112.7516</v>
      </c>
      <c r="L71" s="57"/>
      <c r="M71" s="118"/>
      <c r="N71" s="118"/>
      <c r="O71" s="70">
        <v>9</v>
      </c>
      <c r="P71" s="67" t="s">
        <v>233</v>
      </c>
      <c r="Q71" s="67">
        <v>141166436.5896</v>
      </c>
      <c r="R71" s="67">
        <v>0</v>
      </c>
      <c r="S71" s="67">
        <v>12930453.104599999</v>
      </c>
      <c r="T71" s="67">
        <v>1351345.6939000001</v>
      </c>
      <c r="U71" s="67">
        <v>253466.25039999999</v>
      </c>
      <c r="V71" s="67">
        <v>39755650.124499999</v>
      </c>
      <c r="W71" s="67">
        <f t="shared" si="7"/>
        <v>195457351.76300001</v>
      </c>
    </row>
    <row r="72" spans="1:23" ht="12.75">
      <c r="A72" s="118"/>
      <c r="B72" s="118"/>
      <c r="C72" s="58">
        <v>25</v>
      </c>
      <c r="D72" s="67" t="s">
        <v>234</v>
      </c>
      <c r="E72" s="67">
        <v>109597351.22490001</v>
      </c>
      <c r="F72" s="67">
        <v>0</v>
      </c>
      <c r="G72" s="67">
        <v>10038812.657099999</v>
      </c>
      <c r="H72" s="67">
        <v>1049143.9199000001</v>
      </c>
      <c r="I72" s="67">
        <v>196783.52970000001</v>
      </c>
      <c r="J72" s="67">
        <v>33493560.894200001</v>
      </c>
      <c r="K72" s="67">
        <f t="shared" si="5"/>
        <v>154375652.22580001</v>
      </c>
      <c r="L72" s="57"/>
      <c r="M72" s="118"/>
      <c r="N72" s="118"/>
      <c r="O72" s="70">
        <v>10</v>
      </c>
      <c r="P72" s="67" t="s">
        <v>235</v>
      </c>
      <c r="Q72" s="67">
        <v>98295229.109999999</v>
      </c>
      <c r="R72" s="67">
        <v>0</v>
      </c>
      <c r="S72" s="67">
        <v>9003569.6949000005</v>
      </c>
      <c r="T72" s="67">
        <v>940951.95570000005</v>
      </c>
      <c r="U72" s="67">
        <v>176490.41620000001</v>
      </c>
      <c r="V72" s="67">
        <v>29760753.636799999</v>
      </c>
      <c r="W72" s="67">
        <f t="shared" si="7"/>
        <v>138176994.8136</v>
      </c>
    </row>
    <row r="73" spans="1:23" ht="12.75">
      <c r="A73" s="118"/>
      <c r="B73" s="118"/>
      <c r="C73" s="58">
        <v>26</v>
      </c>
      <c r="D73" s="67" t="s">
        <v>236</v>
      </c>
      <c r="E73" s="67">
        <v>81639802.134200007</v>
      </c>
      <c r="F73" s="67">
        <v>0</v>
      </c>
      <c r="G73" s="67">
        <v>7477978.8912000004</v>
      </c>
      <c r="H73" s="67">
        <v>781514.34380000003</v>
      </c>
      <c r="I73" s="67">
        <v>146585.3713</v>
      </c>
      <c r="J73" s="67">
        <v>25207273.813000001</v>
      </c>
      <c r="K73" s="67">
        <f t="shared" si="5"/>
        <v>115253154.5535</v>
      </c>
      <c r="L73" s="57"/>
      <c r="M73" s="118"/>
      <c r="N73" s="118"/>
      <c r="O73" s="70">
        <v>11</v>
      </c>
      <c r="P73" s="67" t="s">
        <v>237</v>
      </c>
      <c r="Q73" s="67">
        <v>103825415.51629999</v>
      </c>
      <c r="R73" s="67">
        <v>0</v>
      </c>
      <c r="S73" s="67">
        <v>9510119.3939999994</v>
      </c>
      <c r="T73" s="67">
        <v>993890.8395</v>
      </c>
      <c r="U73" s="67">
        <v>186419.94089999999</v>
      </c>
      <c r="V73" s="67">
        <v>31829757.113499999</v>
      </c>
      <c r="W73" s="67">
        <f t="shared" si="7"/>
        <v>146345602.80419999</v>
      </c>
    </row>
    <row r="74" spans="1:23" ht="12.75">
      <c r="A74" s="118"/>
      <c r="B74" s="118"/>
      <c r="C74" s="58">
        <v>27</v>
      </c>
      <c r="D74" s="67" t="s">
        <v>238</v>
      </c>
      <c r="E74" s="67">
        <v>100172703.91859999</v>
      </c>
      <c r="F74" s="67">
        <v>0</v>
      </c>
      <c r="G74" s="67">
        <v>9175541.1674000006</v>
      </c>
      <c r="H74" s="67">
        <v>958924.48199999996</v>
      </c>
      <c r="I74" s="67">
        <v>179861.44769999999</v>
      </c>
      <c r="J74" s="67">
        <v>30326854.831500001</v>
      </c>
      <c r="K74" s="67">
        <f t="shared" si="5"/>
        <v>140813885.84719998</v>
      </c>
      <c r="L74" s="57"/>
      <c r="M74" s="118"/>
      <c r="N74" s="118"/>
      <c r="O74" s="70">
        <v>12</v>
      </c>
      <c r="P74" s="67" t="s">
        <v>239</v>
      </c>
      <c r="Q74" s="67">
        <v>114542001.15970001</v>
      </c>
      <c r="R74" s="67">
        <v>0</v>
      </c>
      <c r="S74" s="67">
        <v>10491728.843499999</v>
      </c>
      <c r="T74" s="67">
        <v>1096477.6314999999</v>
      </c>
      <c r="U74" s="67">
        <v>205661.7157</v>
      </c>
      <c r="V74" s="67">
        <v>34768232.108499996</v>
      </c>
      <c r="W74" s="67">
        <f t="shared" si="7"/>
        <v>161104101.4589</v>
      </c>
    </row>
    <row r="75" spans="1:23" ht="12.75">
      <c r="A75" s="118"/>
      <c r="B75" s="118"/>
      <c r="C75" s="58">
        <v>28</v>
      </c>
      <c r="D75" s="67" t="s">
        <v>240</v>
      </c>
      <c r="E75" s="67">
        <v>81668875.065899998</v>
      </c>
      <c r="F75" s="67">
        <v>0</v>
      </c>
      <c r="G75" s="67">
        <v>7480641.8909</v>
      </c>
      <c r="H75" s="67">
        <v>781792.6507</v>
      </c>
      <c r="I75" s="67">
        <v>146637.5722</v>
      </c>
      <c r="J75" s="67">
        <v>25930769.0737</v>
      </c>
      <c r="K75" s="67">
        <f t="shared" si="5"/>
        <v>116008716.2534</v>
      </c>
      <c r="L75" s="57"/>
      <c r="M75" s="118"/>
      <c r="N75" s="118"/>
      <c r="O75" s="70">
        <v>13</v>
      </c>
      <c r="P75" s="67" t="s">
        <v>241</v>
      </c>
      <c r="Q75" s="67">
        <v>95323964.586799994</v>
      </c>
      <c r="R75" s="67">
        <v>0</v>
      </c>
      <c r="S75" s="67">
        <v>8731410.1256000008</v>
      </c>
      <c r="T75" s="67">
        <v>912508.89500000002</v>
      </c>
      <c r="U75" s="67">
        <v>171155.4705</v>
      </c>
      <c r="V75" s="67">
        <v>27275131.283100002</v>
      </c>
      <c r="W75" s="67">
        <f t="shared" si="7"/>
        <v>132414170.361</v>
      </c>
    </row>
    <row r="76" spans="1:23" ht="12.75">
      <c r="A76" s="118"/>
      <c r="B76" s="118"/>
      <c r="C76" s="58">
        <v>29</v>
      </c>
      <c r="D76" s="67" t="s">
        <v>242</v>
      </c>
      <c r="E76" s="67">
        <v>106509323.972</v>
      </c>
      <c r="F76" s="67">
        <v>0</v>
      </c>
      <c r="G76" s="67">
        <v>9755957.9464999996</v>
      </c>
      <c r="H76" s="67">
        <v>1019583.1232</v>
      </c>
      <c r="I76" s="67">
        <v>191238.93489999999</v>
      </c>
      <c r="J76" s="67">
        <v>29720668.118299998</v>
      </c>
      <c r="K76" s="67">
        <f t="shared" si="5"/>
        <v>147196772.09490001</v>
      </c>
      <c r="L76" s="57"/>
      <c r="M76" s="118"/>
      <c r="N76" s="118"/>
      <c r="O76" s="70">
        <v>14</v>
      </c>
      <c r="P76" s="67" t="s">
        <v>243</v>
      </c>
      <c r="Q76" s="67">
        <v>109390479.07250001</v>
      </c>
      <c r="R76" s="67">
        <v>0</v>
      </c>
      <c r="S76" s="67">
        <v>10019863.743100001</v>
      </c>
      <c r="T76" s="67">
        <v>1047163.5923</v>
      </c>
      <c r="U76" s="67">
        <v>196412.08790000001</v>
      </c>
      <c r="V76" s="67">
        <v>32078673.356899999</v>
      </c>
      <c r="W76" s="67">
        <f t="shared" si="7"/>
        <v>152732591.8527</v>
      </c>
    </row>
    <row r="77" spans="1:23" ht="12.75">
      <c r="A77" s="118"/>
      <c r="B77" s="118"/>
      <c r="C77" s="58">
        <v>30</v>
      </c>
      <c r="D77" s="67" t="s">
        <v>244</v>
      </c>
      <c r="E77" s="67">
        <v>88131222.247600004</v>
      </c>
      <c r="F77" s="67">
        <v>0</v>
      </c>
      <c r="G77" s="67">
        <v>8072574.9254000001</v>
      </c>
      <c r="H77" s="67">
        <v>843654.84149999998</v>
      </c>
      <c r="I77" s="67">
        <v>158240.80410000001</v>
      </c>
      <c r="J77" s="67">
        <v>26448453.776299998</v>
      </c>
      <c r="K77" s="67">
        <f t="shared" si="5"/>
        <v>123654146.59490001</v>
      </c>
      <c r="L77" s="57"/>
      <c r="M77" s="118"/>
      <c r="N77" s="118"/>
      <c r="O77" s="70">
        <v>15</v>
      </c>
      <c r="P77" s="67" t="s">
        <v>245</v>
      </c>
      <c r="Q77" s="67">
        <v>126554426.32960001</v>
      </c>
      <c r="R77" s="67">
        <v>0</v>
      </c>
      <c r="S77" s="67">
        <v>11592033.590700001</v>
      </c>
      <c r="T77" s="67">
        <v>1211469.1225000001</v>
      </c>
      <c r="U77" s="67">
        <v>227230.18789999999</v>
      </c>
      <c r="V77" s="67">
        <v>33541976.013700001</v>
      </c>
      <c r="W77" s="67">
        <f t="shared" si="7"/>
        <v>173127135.24440002</v>
      </c>
    </row>
    <row r="78" spans="1:23" ht="12.75">
      <c r="A78" s="114"/>
      <c r="B78" s="114"/>
      <c r="C78" s="58">
        <v>31</v>
      </c>
      <c r="D78" s="67" t="s">
        <v>246</v>
      </c>
      <c r="E78" s="67">
        <v>133214640.0235</v>
      </c>
      <c r="F78" s="67">
        <v>0</v>
      </c>
      <c r="G78" s="67">
        <v>12202090.647600001</v>
      </c>
      <c r="H78" s="67">
        <v>1275225.4325000001</v>
      </c>
      <c r="I78" s="67">
        <v>239188.69190000001</v>
      </c>
      <c r="J78" s="67">
        <v>42997566.229199998</v>
      </c>
      <c r="K78" s="67">
        <f t="shared" si="5"/>
        <v>189928711.02470002</v>
      </c>
      <c r="L78" s="57"/>
      <c r="M78" s="118"/>
      <c r="N78" s="118"/>
      <c r="O78" s="70">
        <v>16</v>
      </c>
      <c r="P78" s="67" t="s">
        <v>247</v>
      </c>
      <c r="Q78" s="67">
        <v>101394620.5011</v>
      </c>
      <c r="R78" s="67">
        <v>0</v>
      </c>
      <c r="S78" s="67">
        <v>9287465.3289999999</v>
      </c>
      <c r="T78" s="67">
        <v>970621.53799999994</v>
      </c>
      <c r="U78" s="67">
        <v>182055.4155</v>
      </c>
      <c r="V78" s="67">
        <v>30007448.653299998</v>
      </c>
      <c r="W78" s="67">
        <f t="shared" si="7"/>
        <v>141842211.43689999</v>
      </c>
    </row>
    <row r="79" spans="1:23" ht="12.75">
      <c r="A79" s="58"/>
      <c r="B79" s="119" t="s">
        <v>248</v>
      </c>
      <c r="C79" s="111"/>
      <c r="D79" s="109"/>
      <c r="E79" s="78">
        <f t="shared" ref="E79:K79" si="8">SUM(E48:E78)</f>
        <v>3014149528.0378008</v>
      </c>
      <c r="F79" s="78">
        <f t="shared" si="8"/>
        <v>0</v>
      </c>
      <c r="G79" s="78">
        <f t="shared" si="8"/>
        <v>276087716.48569995</v>
      </c>
      <c r="H79" s="78">
        <f t="shared" si="8"/>
        <v>28853586.474899996</v>
      </c>
      <c r="I79" s="78">
        <f t="shared" si="8"/>
        <v>5411946.3336000005</v>
      </c>
      <c r="J79" s="78">
        <f t="shared" si="8"/>
        <v>938895901.09529984</v>
      </c>
      <c r="K79" s="78">
        <f t="shared" si="8"/>
        <v>4263398678.4273005</v>
      </c>
      <c r="L79" s="57"/>
      <c r="M79" s="118"/>
      <c r="N79" s="118"/>
      <c r="O79" s="70">
        <v>17</v>
      </c>
      <c r="P79" s="67" t="s">
        <v>249</v>
      </c>
      <c r="Q79" s="67">
        <v>99921236.573699996</v>
      </c>
      <c r="R79" s="67">
        <v>0</v>
      </c>
      <c r="S79" s="67">
        <v>9152507.4576999992</v>
      </c>
      <c r="T79" s="67">
        <v>956517.25749999995</v>
      </c>
      <c r="U79" s="67">
        <v>179409.93470000001</v>
      </c>
      <c r="V79" s="67">
        <v>27589851.374499999</v>
      </c>
      <c r="W79" s="67">
        <f t="shared" si="7"/>
        <v>137799522.59809998</v>
      </c>
    </row>
    <row r="80" spans="1:23" ht="12.75">
      <c r="A80" s="117">
        <v>4</v>
      </c>
      <c r="B80" s="117" t="s">
        <v>45</v>
      </c>
      <c r="C80" s="58">
        <v>1</v>
      </c>
      <c r="D80" s="67" t="s">
        <v>250</v>
      </c>
      <c r="E80" s="67">
        <v>149836858.35330001</v>
      </c>
      <c r="F80" s="67">
        <v>0</v>
      </c>
      <c r="G80" s="67">
        <v>13724639.6316</v>
      </c>
      <c r="H80" s="67">
        <v>1434345.1476</v>
      </c>
      <c r="I80" s="67">
        <v>269034.1102</v>
      </c>
      <c r="J80" s="67">
        <v>48370925.308200002</v>
      </c>
      <c r="K80" s="67">
        <f t="shared" ref="K80:K100" si="9">E80+F80+G80+H80+I80+J80</f>
        <v>213635802.55089998</v>
      </c>
      <c r="L80" s="57"/>
      <c r="M80" s="118"/>
      <c r="N80" s="118"/>
      <c r="O80" s="70">
        <v>18</v>
      </c>
      <c r="P80" s="67" t="s">
        <v>251</v>
      </c>
      <c r="Q80" s="67">
        <v>103693193.0405</v>
      </c>
      <c r="R80" s="67">
        <v>0</v>
      </c>
      <c r="S80" s="67">
        <v>9498008.1829000004</v>
      </c>
      <c r="T80" s="67">
        <v>992625.11179999996</v>
      </c>
      <c r="U80" s="67">
        <v>186182.5336</v>
      </c>
      <c r="V80" s="67">
        <v>30172652.406599998</v>
      </c>
      <c r="W80" s="67">
        <f t="shared" si="7"/>
        <v>144542661.27539998</v>
      </c>
    </row>
    <row r="81" spans="1:23" ht="12.75">
      <c r="A81" s="118"/>
      <c r="B81" s="118"/>
      <c r="C81" s="58">
        <v>2</v>
      </c>
      <c r="D81" s="67" t="s">
        <v>252</v>
      </c>
      <c r="E81" s="67">
        <v>98541245.899599999</v>
      </c>
      <c r="F81" s="67">
        <v>0</v>
      </c>
      <c r="G81" s="67">
        <v>9026104.1488000005</v>
      </c>
      <c r="H81" s="67">
        <v>943307.0037</v>
      </c>
      <c r="I81" s="67">
        <v>176932.1427</v>
      </c>
      <c r="J81" s="67">
        <v>33319266.876200002</v>
      </c>
      <c r="K81" s="67">
        <f t="shared" si="9"/>
        <v>142006856.07100001</v>
      </c>
      <c r="L81" s="57"/>
      <c r="M81" s="118"/>
      <c r="N81" s="118"/>
      <c r="O81" s="70">
        <v>19</v>
      </c>
      <c r="P81" s="67" t="s">
        <v>253</v>
      </c>
      <c r="Q81" s="67">
        <v>125454891.62360001</v>
      </c>
      <c r="R81" s="67">
        <v>0</v>
      </c>
      <c r="S81" s="67">
        <v>11491319.2687</v>
      </c>
      <c r="T81" s="67">
        <v>1200943.5930000001</v>
      </c>
      <c r="U81" s="67">
        <v>225255.9584</v>
      </c>
      <c r="V81" s="67">
        <v>31774989.986900002</v>
      </c>
      <c r="W81" s="67">
        <f t="shared" si="7"/>
        <v>170147400.43060002</v>
      </c>
    </row>
    <row r="82" spans="1:23" ht="12.75">
      <c r="A82" s="118"/>
      <c r="B82" s="118"/>
      <c r="C82" s="58">
        <v>3</v>
      </c>
      <c r="D82" s="67" t="s">
        <v>254</v>
      </c>
      <c r="E82" s="67">
        <v>101371075.3524</v>
      </c>
      <c r="F82" s="67">
        <v>0</v>
      </c>
      <c r="G82" s="67">
        <v>9285308.6588000003</v>
      </c>
      <c r="H82" s="67">
        <v>970396.14709999994</v>
      </c>
      <c r="I82" s="67">
        <v>182013.13990000001</v>
      </c>
      <c r="J82" s="67">
        <v>34296953.794399999</v>
      </c>
      <c r="K82" s="67">
        <f t="shared" si="9"/>
        <v>146105747.09260002</v>
      </c>
      <c r="L82" s="57"/>
      <c r="M82" s="118"/>
      <c r="N82" s="118"/>
      <c r="O82" s="70">
        <v>20</v>
      </c>
      <c r="P82" s="67" t="s">
        <v>255</v>
      </c>
      <c r="Q82" s="67">
        <v>96403410.993799999</v>
      </c>
      <c r="R82" s="67">
        <v>0</v>
      </c>
      <c r="S82" s="67">
        <v>8830284.4153000005</v>
      </c>
      <c r="T82" s="67">
        <v>922842.125</v>
      </c>
      <c r="U82" s="67">
        <v>173093.6312</v>
      </c>
      <c r="V82" s="67">
        <v>28272878.657000002</v>
      </c>
      <c r="W82" s="67">
        <f t="shared" si="7"/>
        <v>134602509.82229999</v>
      </c>
    </row>
    <row r="83" spans="1:23" ht="12.75">
      <c r="A83" s="118"/>
      <c r="B83" s="118"/>
      <c r="C83" s="58">
        <v>4</v>
      </c>
      <c r="D83" s="67" t="s">
        <v>256</v>
      </c>
      <c r="E83" s="67">
        <v>122526720.70919999</v>
      </c>
      <c r="F83" s="67">
        <v>0</v>
      </c>
      <c r="G83" s="67">
        <v>11223106.9542</v>
      </c>
      <c r="H83" s="67">
        <v>1172913.0551</v>
      </c>
      <c r="I83" s="67">
        <v>219998.3879</v>
      </c>
      <c r="J83" s="67">
        <v>42458990.993900001</v>
      </c>
      <c r="K83" s="67">
        <f t="shared" si="9"/>
        <v>177601730.10029998</v>
      </c>
      <c r="L83" s="57"/>
      <c r="M83" s="114"/>
      <c r="N83" s="114"/>
      <c r="O83" s="70">
        <v>21</v>
      </c>
      <c r="P83" s="67" t="s">
        <v>257</v>
      </c>
      <c r="Q83" s="67">
        <v>115148848.6759</v>
      </c>
      <c r="R83" s="67">
        <v>0</v>
      </c>
      <c r="S83" s="67">
        <v>10547314.388699999</v>
      </c>
      <c r="T83" s="67">
        <v>1102286.8082000001</v>
      </c>
      <c r="U83" s="67">
        <v>206751.3186</v>
      </c>
      <c r="V83" s="67">
        <v>32838194.142000001</v>
      </c>
      <c r="W83" s="67">
        <f t="shared" si="7"/>
        <v>159843395.33339998</v>
      </c>
    </row>
    <row r="84" spans="1:23" ht="12.75">
      <c r="A84" s="118"/>
      <c r="B84" s="118"/>
      <c r="C84" s="58">
        <v>5</v>
      </c>
      <c r="D84" s="67" t="s">
        <v>258</v>
      </c>
      <c r="E84" s="67">
        <v>93055058.138899997</v>
      </c>
      <c r="F84" s="67">
        <v>0</v>
      </c>
      <c r="G84" s="67">
        <v>8523584.6031999998</v>
      </c>
      <c r="H84" s="67">
        <v>890789.30619999999</v>
      </c>
      <c r="I84" s="67">
        <v>167081.6182</v>
      </c>
      <c r="J84" s="67">
        <v>30492547.361299999</v>
      </c>
      <c r="K84" s="67">
        <f t="shared" si="9"/>
        <v>133129061.02779999</v>
      </c>
      <c r="L84" s="57"/>
      <c r="M84" s="58"/>
      <c r="N84" s="119" t="s">
        <v>259</v>
      </c>
      <c r="O84" s="111"/>
      <c r="P84" s="109"/>
      <c r="Q84" s="78">
        <f t="shared" ref="Q84:W84" si="10">SUM(Q63:Q83)</f>
        <v>2373452201.0826001</v>
      </c>
      <c r="R84" s="78">
        <f t="shared" si="10"/>
        <v>0</v>
      </c>
      <c r="S84" s="78">
        <f t="shared" si="10"/>
        <v>217401622.67640001</v>
      </c>
      <c r="T84" s="78">
        <f t="shared" si="10"/>
        <v>22720375.246800002</v>
      </c>
      <c r="U84" s="78">
        <f t="shared" si="10"/>
        <v>4261565.5987</v>
      </c>
      <c r="V84" s="78">
        <f t="shared" si="10"/>
        <v>673091488.93349981</v>
      </c>
      <c r="W84" s="78">
        <f t="shared" si="10"/>
        <v>3290927253.5380006</v>
      </c>
    </row>
    <row r="85" spans="1:23" ht="12.75">
      <c r="A85" s="118"/>
      <c r="B85" s="118"/>
      <c r="C85" s="58">
        <v>6</v>
      </c>
      <c r="D85" s="67" t="s">
        <v>260</v>
      </c>
      <c r="E85" s="67">
        <v>107127122.09540001</v>
      </c>
      <c r="F85" s="67">
        <v>0</v>
      </c>
      <c r="G85" s="67">
        <v>9812546.5369000006</v>
      </c>
      <c r="H85" s="67">
        <v>1025497.1269</v>
      </c>
      <c r="I85" s="67">
        <v>192348.1998</v>
      </c>
      <c r="J85" s="67">
        <v>35798572.615800001</v>
      </c>
      <c r="K85" s="67">
        <f t="shared" si="9"/>
        <v>153956086.57480001</v>
      </c>
      <c r="L85" s="57"/>
      <c r="M85" s="117">
        <v>22</v>
      </c>
      <c r="N85" s="117" t="s">
        <v>96</v>
      </c>
      <c r="O85" s="70">
        <v>1</v>
      </c>
      <c r="P85" s="67" t="s">
        <v>261</v>
      </c>
      <c r="Q85" s="67">
        <v>122995500.57799999</v>
      </c>
      <c r="R85" s="67">
        <v>-4284409.3099999996</v>
      </c>
      <c r="S85" s="67">
        <v>11266045.8868</v>
      </c>
      <c r="T85" s="67">
        <v>1177400.5499</v>
      </c>
      <c r="U85" s="67">
        <v>220840.08850000001</v>
      </c>
      <c r="V85" s="67">
        <v>35341147.8794</v>
      </c>
      <c r="W85" s="67">
        <f t="shared" ref="W85:W105" si="11">Q85+R85+S85+T85+U85+V85</f>
        <v>166716525.67259997</v>
      </c>
    </row>
    <row r="86" spans="1:23" ht="12.75">
      <c r="A86" s="118"/>
      <c r="B86" s="118"/>
      <c r="C86" s="58">
        <v>7</v>
      </c>
      <c r="D86" s="67" t="s">
        <v>262</v>
      </c>
      <c r="E86" s="67">
        <v>99282675.629700005</v>
      </c>
      <c r="F86" s="67">
        <v>0</v>
      </c>
      <c r="G86" s="67">
        <v>9094017.0506999996</v>
      </c>
      <c r="H86" s="67">
        <v>950404.49719999998</v>
      </c>
      <c r="I86" s="67">
        <v>178263.3898</v>
      </c>
      <c r="J86" s="67">
        <v>33671817.238799997</v>
      </c>
      <c r="K86" s="67">
        <f t="shared" si="9"/>
        <v>143177177.8062</v>
      </c>
      <c r="L86" s="57"/>
      <c r="M86" s="118"/>
      <c r="N86" s="118"/>
      <c r="O86" s="70">
        <v>2</v>
      </c>
      <c r="P86" s="67" t="s">
        <v>263</v>
      </c>
      <c r="Q86" s="67">
        <v>108755778.33490001</v>
      </c>
      <c r="R86" s="67">
        <v>-4284409.3099999996</v>
      </c>
      <c r="S86" s="67">
        <v>9961726.9201999996</v>
      </c>
      <c r="T86" s="67">
        <v>1041087.7847</v>
      </c>
      <c r="U86" s="67">
        <v>195272.4742</v>
      </c>
      <c r="V86" s="67">
        <v>29796896.0361</v>
      </c>
      <c r="W86" s="67">
        <f t="shared" si="11"/>
        <v>145466352.24010003</v>
      </c>
    </row>
    <row r="87" spans="1:23" ht="12.75">
      <c r="A87" s="118"/>
      <c r="B87" s="118"/>
      <c r="C87" s="58">
        <v>8</v>
      </c>
      <c r="D87" s="67" t="s">
        <v>264</v>
      </c>
      <c r="E87" s="67">
        <v>88771048.241600007</v>
      </c>
      <c r="F87" s="67">
        <v>0</v>
      </c>
      <c r="G87" s="67">
        <v>8131181.2074999996</v>
      </c>
      <c r="H87" s="67">
        <v>849779.71169999999</v>
      </c>
      <c r="I87" s="67">
        <v>159389.62040000001</v>
      </c>
      <c r="J87" s="67">
        <v>29366246.478599999</v>
      </c>
      <c r="K87" s="67">
        <f t="shared" si="9"/>
        <v>127277645.2598</v>
      </c>
      <c r="L87" s="57"/>
      <c r="M87" s="118"/>
      <c r="N87" s="118"/>
      <c r="O87" s="70">
        <v>3</v>
      </c>
      <c r="P87" s="67" t="s">
        <v>265</v>
      </c>
      <c r="Q87" s="67">
        <v>137255062.77110001</v>
      </c>
      <c r="R87" s="67">
        <v>-4284409.3099999996</v>
      </c>
      <c r="S87" s="67">
        <v>12572182.137599999</v>
      </c>
      <c r="T87" s="67">
        <v>1313903.2372999999</v>
      </c>
      <c r="U87" s="67">
        <v>246443.32569999999</v>
      </c>
      <c r="V87" s="67">
        <v>39864051.8125</v>
      </c>
      <c r="W87" s="67">
        <f t="shared" si="11"/>
        <v>186967233.97420004</v>
      </c>
    </row>
    <row r="88" spans="1:23" ht="12.75">
      <c r="A88" s="118"/>
      <c r="B88" s="118"/>
      <c r="C88" s="58">
        <v>9</v>
      </c>
      <c r="D88" s="67" t="s">
        <v>266</v>
      </c>
      <c r="E88" s="67">
        <v>98596889.494900003</v>
      </c>
      <c r="F88" s="67">
        <v>0</v>
      </c>
      <c r="G88" s="67">
        <v>9031200.9473999999</v>
      </c>
      <c r="H88" s="67">
        <v>943839.66379999998</v>
      </c>
      <c r="I88" s="67">
        <v>177032.0515</v>
      </c>
      <c r="J88" s="67">
        <v>33659392.250699997</v>
      </c>
      <c r="K88" s="67">
        <f t="shared" si="9"/>
        <v>142408354.40829998</v>
      </c>
      <c r="L88" s="57"/>
      <c r="M88" s="118"/>
      <c r="N88" s="118"/>
      <c r="O88" s="70">
        <v>4</v>
      </c>
      <c r="P88" s="67" t="s">
        <v>267</v>
      </c>
      <c r="Q88" s="67">
        <v>108677152.9745</v>
      </c>
      <c r="R88" s="67">
        <v>-4284409.3099999996</v>
      </c>
      <c r="S88" s="67">
        <v>9954525.0558000002</v>
      </c>
      <c r="T88" s="67">
        <v>1040335.1267</v>
      </c>
      <c r="U88" s="67">
        <v>195131.30129999999</v>
      </c>
      <c r="V88" s="67">
        <v>31023568.611000001</v>
      </c>
      <c r="W88" s="67">
        <f t="shared" si="11"/>
        <v>146606303.75929999</v>
      </c>
    </row>
    <row r="89" spans="1:23" ht="12.75">
      <c r="A89" s="118"/>
      <c r="B89" s="118"/>
      <c r="C89" s="58">
        <v>10</v>
      </c>
      <c r="D89" s="67" t="s">
        <v>268</v>
      </c>
      <c r="E89" s="67">
        <v>155983833.4454</v>
      </c>
      <c r="F89" s="67">
        <v>0</v>
      </c>
      <c r="G89" s="67">
        <v>14287685.4595</v>
      </c>
      <c r="H89" s="67">
        <v>1493188.3721</v>
      </c>
      <c r="I89" s="67">
        <v>280071.08730000001</v>
      </c>
      <c r="J89" s="67">
        <v>52578137.363300003</v>
      </c>
      <c r="K89" s="67">
        <f t="shared" si="9"/>
        <v>224622915.72760001</v>
      </c>
      <c r="L89" s="57"/>
      <c r="M89" s="118"/>
      <c r="N89" s="118"/>
      <c r="O89" s="70">
        <v>5</v>
      </c>
      <c r="P89" s="67" t="s">
        <v>269</v>
      </c>
      <c r="Q89" s="67">
        <v>148595424.1428</v>
      </c>
      <c r="R89" s="67">
        <v>-4284409.3099999996</v>
      </c>
      <c r="S89" s="67">
        <v>13610927.7095</v>
      </c>
      <c r="T89" s="67">
        <v>1422461.2549000001</v>
      </c>
      <c r="U89" s="67">
        <v>266805.09820000001</v>
      </c>
      <c r="V89" s="67">
        <v>39375312.473499998</v>
      </c>
      <c r="W89" s="67">
        <f t="shared" si="11"/>
        <v>198986521.3689</v>
      </c>
    </row>
    <row r="90" spans="1:23" ht="12.75">
      <c r="A90" s="118"/>
      <c r="B90" s="118"/>
      <c r="C90" s="58">
        <v>11</v>
      </c>
      <c r="D90" s="67" t="s">
        <v>270</v>
      </c>
      <c r="E90" s="67">
        <v>108408952.61579999</v>
      </c>
      <c r="F90" s="67">
        <v>0</v>
      </c>
      <c r="G90" s="67">
        <v>9929958.6487000007</v>
      </c>
      <c r="H90" s="67">
        <v>1037767.7218000001</v>
      </c>
      <c r="I90" s="67">
        <v>194649.7439</v>
      </c>
      <c r="J90" s="67">
        <v>37092020.825400002</v>
      </c>
      <c r="K90" s="67">
        <f t="shared" si="9"/>
        <v>156663349.55559999</v>
      </c>
      <c r="L90" s="57"/>
      <c r="M90" s="118"/>
      <c r="N90" s="118"/>
      <c r="O90" s="70">
        <v>6</v>
      </c>
      <c r="P90" s="67" t="s">
        <v>271</v>
      </c>
      <c r="Q90" s="67">
        <v>115534029.7801</v>
      </c>
      <c r="R90" s="67">
        <v>-4284409.3099999996</v>
      </c>
      <c r="S90" s="67">
        <v>10582595.907</v>
      </c>
      <c r="T90" s="67">
        <v>1105974.0360999999</v>
      </c>
      <c r="U90" s="67">
        <v>207442.91649999999</v>
      </c>
      <c r="V90" s="67">
        <v>30200048.724800002</v>
      </c>
      <c r="W90" s="67">
        <f t="shared" si="11"/>
        <v>153345682.05450001</v>
      </c>
    </row>
    <row r="91" spans="1:23" ht="12.75">
      <c r="A91" s="118"/>
      <c r="B91" s="118"/>
      <c r="C91" s="58">
        <v>12</v>
      </c>
      <c r="D91" s="67" t="s">
        <v>272</v>
      </c>
      <c r="E91" s="67">
        <v>132540828.9576</v>
      </c>
      <c r="F91" s="67">
        <v>0</v>
      </c>
      <c r="G91" s="67">
        <v>12140371.4274</v>
      </c>
      <c r="H91" s="67">
        <v>1268775.233</v>
      </c>
      <c r="I91" s="67">
        <v>237978.85500000001</v>
      </c>
      <c r="J91" s="67">
        <v>43649846.284500003</v>
      </c>
      <c r="K91" s="67">
        <f t="shared" si="9"/>
        <v>189837800.75749999</v>
      </c>
      <c r="L91" s="57"/>
      <c r="M91" s="118"/>
      <c r="N91" s="118"/>
      <c r="O91" s="70">
        <v>7</v>
      </c>
      <c r="P91" s="67" t="s">
        <v>273</v>
      </c>
      <c r="Q91" s="67">
        <v>96943543.4419</v>
      </c>
      <c r="R91" s="67">
        <v>-4284409.3099999996</v>
      </c>
      <c r="S91" s="67">
        <v>8879759.0458000004</v>
      </c>
      <c r="T91" s="67">
        <v>928012.65760000004</v>
      </c>
      <c r="U91" s="67">
        <v>174063.44630000001</v>
      </c>
      <c r="V91" s="67">
        <v>26846412.533</v>
      </c>
      <c r="W91" s="67">
        <f t="shared" si="11"/>
        <v>129487381.81459999</v>
      </c>
    </row>
    <row r="92" spans="1:23" ht="12.75">
      <c r="A92" s="118"/>
      <c r="B92" s="118"/>
      <c r="C92" s="58">
        <v>13</v>
      </c>
      <c r="D92" s="67" t="s">
        <v>274</v>
      </c>
      <c r="E92" s="67">
        <v>97383679.120499998</v>
      </c>
      <c r="F92" s="67">
        <v>0</v>
      </c>
      <c r="G92" s="67">
        <v>8920074.2501999997</v>
      </c>
      <c r="H92" s="67">
        <v>932225.94979999994</v>
      </c>
      <c r="I92" s="67">
        <v>174853.71590000001</v>
      </c>
      <c r="J92" s="67">
        <v>32981501.555399999</v>
      </c>
      <c r="K92" s="67">
        <f t="shared" si="9"/>
        <v>140392334.5918</v>
      </c>
      <c r="L92" s="57"/>
      <c r="M92" s="118"/>
      <c r="N92" s="118"/>
      <c r="O92" s="70">
        <v>8</v>
      </c>
      <c r="P92" s="67" t="s">
        <v>275</v>
      </c>
      <c r="Q92" s="67">
        <v>113598603.7922</v>
      </c>
      <c r="R92" s="67">
        <v>-4284409.3099999996</v>
      </c>
      <c r="S92" s="67">
        <v>10405316.2676</v>
      </c>
      <c r="T92" s="67">
        <v>1087446.7598000001</v>
      </c>
      <c r="U92" s="67">
        <v>203967.83290000001</v>
      </c>
      <c r="V92" s="67">
        <v>31580749.504999999</v>
      </c>
      <c r="W92" s="67">
        <f t="shared" si="11"/>
        <v>152591674.8475</v>
      </c>
    </row>
    <row r="93" spans="1:23" ht="12.75">
      <c r="A93" s="118"/>
      <c r="B93" s="118"/>
      <c r="C93" s="58">
        <v>14</v>
      </c>
      <c r="D93" s="67" t="s">
        <v>276</v>
      </c>
      <c r="E93" s="67">
        <v>96556497.321799994</v>
      </c>
      <c r="F93" s="67">
        <v>0</v>
      </c>
      <c r="G93" s="67">
        <v>8844306.6973000001</v>
      </c>
      <c r="H93" s="67">
        <v>924307.57640000002</v>
      </c>
      <c r="I93" s="67">
        <v>173368.49969999999</v>
      </c>
      <c r="J93" s="67">
        <v>33613440.6184</v>
      </c>
      <c r="K93" s="67">
        <f t="shared" si="9"/>
        <v>140111920.71359998</v>
      </c>
      <c r="L93" s="57"/>
      <c r="M93" s="118"/>
      <c r="N93" s="118"/>
      <c r="O93" s="70">
        <v>9</v>
      </c>
      <c r="P93" s="67" t="s">
        <v>277</v>
      </c>
      <c r="Q93" s="67">
        <v>111406591.8345</v>
      </c>
      <c r="R93" s="67">
        <v>-4284409.3099999996</v>
      </c>
      <c r="S93" s="67">
        <v>10204534.0667</v>
      </c>
      <c r="T93" s="67">
        <v>1066463.2598000001</v>
      </c>
      <c r="U93" s="67">
        <v>200032.04569999999</v>
      </c>
      <c r="V93" s="67">
        <v>29630859.322700001</v>
      </c>
      <c r="W93" s="67">
        <f t="shared" si="11"/>
        <v>148224071.21939999</v>
      </c>
    </row>
    <row r="94" spans="1:23" ht="12.75">
      <c r="A94" s="118"/>
      <c r="B94" s="118"/>
      <c r="C94" s="58">
        <v>15</v>
      </c>
      <c r="D94" s="67" t="s">
        <v>278</v>
      </c>
      <c r="E94" s="67">
        <v>115888939.87109999</v>
      </c>
      <c r="F94" s="67">
        <v>0</v>
      </c>
      <c r="G94" s="67">
        <v>10615104.6845</v>
      </c>
      <c r="H94" s="67">
        <v>1109371.4883000001</v>
      </c>
      <c r="I94" s="67">
        <v>208080.1624</v>
      </c>
      <c r="J94" s="67">
        <v>38895032.376599997</v>
      </c>
      <c r="K94" s="67">
        <f t="shared" si="9"/>
        <v>166716528.58289999</v>
      </c>
      <c r="L94" s="57"/>
      <c r="M94" s="118"/>
      <c r="N94" s="118"/>
      <c r="O94" s="70">
        <v>10</v>
      </c>
      <c r="P94" s="67" t="s">
        <v>279</v>
      </c>
      <c r="Q94" s="67">
        <v>117782043.2031</v>
      </c>
      <c r="R94" s="67">
        <v>-4284409.3099999996</v>
      </c>
      <c r="S94" s="67">
        <v>10788507.6863</v>
      </c>
      <c r="T94" s="67">
        <v>1127493.622</v>
      </c>
      <c r="U94" s="67">
        <v>211479.25510000001</v>
      </c>
      <c r="V94" s="67">
        <v>31402079.5634</v>
      </c>
      <c r="W94" s="67">
        <f t="shared" si="11"/>
        <v>157027194.01989996</v>
      </c>
    </row>
    <row r="95" spans="1:23" ht="12.75">
      <c r="A95" s="118"/>
      <c r="B95" s="118"/>
      <c r="C95" s="58">
        <v>16</v>
      </c>
      <c r="D95" s="67" t="s">
        <v>280</v>
      </c>
      <c r="E95" s="67">
        <v>110735161.39740001</v>
      </c>
      <c r="F95" s="67">
        <v>0</v>
      </c>
      <c r="G95" s="67">
        <v>10143032.9055</v>
      </c>
      <c r="H95" s="67">
        <v>1060035.8493999999</v>
      </c>
      <c r="I95" s="67">
        <v>198826.48329999999</v>
      </c>
      <c r="J95" s="67">
        <v>38077412.624499999</v>
      </c>
      <c r="K95" s="67">
        <f t="shared" si="9"/>
        <v>160214469.26010001</v>
      </c>
      <c r="L95" s="57"/>
      <c r="M95" s="118"/>
      <c r="N95" s="118"/>
      <c r="O95" s="70">
        <v>11</v>
      </c>
      <c r="P95" s="67" t="s">
        <v>96</v>
      </c>
      <c r="Q95" s="67">
        <v>103682192.5943</v>
      </c>
      <c r="R95" s="67">
        <v>-4284409.3099999996</v>
      </c>
      <c r="S95" s="67">
        <v>9497000.5725999996</v>
      </c>
      <c r="T95" s="67">
        <v>992519.8077</v>
      </c>
      <c r="U95" s="67">
        <v>186162.78219999999</v>
      </c>
      <c r="V95" s="67">
        <v>29351192.968899999</v>
      </c>
      <c r="W95" s="67">
        <f t="shared" si="11"/>
        <v>139424659.41569999</v>
      </c>
    </row>
    <row r="96" spans="1:23" ht="12.75">
      <c r="A96" s="118"/>
      <c r="B96" s="118"/>
      <c r="C96" s="58">
        <v>17</v>
      </c>
      <c r="D96" s="67" t="s">
        <v>281</v>
      </c>
      <c r="E96" s="67">
        <v>92765478.489700004</v>
      </c>
      <c r="F96" s="67">
        <v>0</v>
      </c>
      <c r="G96" s="67">
        <v>8497059.9124999996</v>
      </c>
      <c r="H96" s="67">
        <v>888017.24349999998</v>
      </c>
      <c r="I96" s="67">
        <v>166561.674</v>
      </c>
      <c r="J96" s="67">
        <v>31348691.518100001</v>
      </c>
      <c r="K96" s="67">
        <f t="shared" si="9"/>
        <v>133665808.8378</v>
      </c>
      <c r="L96" s="57"/>
      <c r="M96" s="118"/>
      <c r="N96" s="118"/>
      <c r="O96" s="70">
        <v>12</v>
      </c>
      <c r="P96" s="67" t="s">
        <v>282</v>
      </c>
      <c r="Q96" s="67">
        <v>132371810.1006</v>
      </c>
      <c r="R96" s="67">
        <v>-4284409.3099999996</v>
      </c>
      <c r="S96" s="67">
        <v>12124889.77</v>
      </c>
      <c r="T96" s="67">
        <v>1267157.2641</v>
      </c>
      <c r="U96" s="67">
        <v>237675.3793</v>
      </c>
      <c r="V96" s="67">
        <v>34859905.181199998</v>
      </c>
      <c r="W96" s="67">
        <f t="shared" si="11"/>
        <v>176577028.38519999</v>
      </c>
    </row>
    <row r="97" spans="1:23" ht="12.75">
      <c r="A97" s="118"/>
      <c r="B97" s="118"/>
      <c r="C97" s="58">
        <v>18</v>
      </c>
      <c r="D97" s="67" t="s">
        <v>283</v>
      </c>
      <c r="E97" s="67">
        <v>96121931.050099999</v>
      </c>
      <c r="F97" s="67">
        <v>0</v>
      </c>
      <c r="G97" s="67">
        <v>8804501.6349999998</v>
      </c>
      <c r="H97" s="67">
        <v>920147.59849999996</v>
      </c>
      <c r="I97" s="67">
        <v>172588.23009999999</v>
      </c>
      <c r="J97" s="67">
        <v>32162215.883099999</v>
      </c>
      <c r="K97" s="67">
        <f t="shared" si="9"/>
        <v>138181384.39680001</v>
      </c>
      <c r="L97" s="57"/>
      <c r="M97" s="118"/>
      <c r="N97" s="118"/>
      <c r="O97" s="70">
        <v>13</v>
      </c>
      <c r="P97" s="67" t="s">
        <v>284</v>
      </c>
      <c r="Q97" s="67">
        <v>87373294.8178</v>
      </c>
      <c r="R97" s="67">
        <v>-4284409.3099999996</v>
      </c>
      <c r="S97" s="67">
        <v>8003150.8800999997</v>
      </c>
      <c r="T97" s="67">
        <v>836399.42020000005</v>
      </c>
      <c r="U97" s="67">
        <v>156879.93520000001</v>
      </c>
      <c r="V97" s="67">
        <v>24362941.992899999</v>
      </c>
      <c r="W97" s="67">
        <f t="shared" si="11"/>
        <v>116448257.7362</v>
      </c>
    </row>
    <row r="98" spans="1:23" ht="12.75">
      <c r="A98" s="118"/>
      <c r="B98" s="118"/>
      <c r="C98" s="58">
        <v>19</v>
      </c>
      <c r="D98" s="67" t="s">
        <v>285</v>
      </c>
      <c r="E98" s="67">
        <v>103803523.9774</v>
      </c>
      <c r="F98" s="67">
        <v>0</v>
      </c>
      <c r="G98" s="67">
        <v>9508114.1898999996</v>
      </c>
      <c r="H98" s="67">
        <v>993681.2781</v>
      </c>
      <c r="I98" s="67">
        <v>186380.63430000001</v>
      </c>
      <c r="J98" s="67">
        <v>34643256.956200004</v>
      </c>
      <c r="K98" s="67">
        <f t="shared" si="9"/>
        <v>149134957.0359</v>
      </c>
      <c r="L98" s="57"/>
      <c r="M98" s="118"/>
      <c r="N98" s="118"/>
      <c r="O98" s="70">
        <v>14</v>
      </c>
      <c r="P98" s="67" t="s">
        <v>286</v>
      </c>
      <c r="Q98" s="67">
        <v>127027651.4993</v>
      </c>
      <c r="R98" s="67">
        <v>-4284409.3099999996</v>
      </c>
      <c r="S98" s="67">
        <v>11635379.7006</v>
      </c>
      <c r="T98" s="67">
        <v>1215999.1709</v>
      </c>
      <c r="U98" s="67">
        <v>228079.8701</v>
      </c>
      <c r="V98" s="67">
        <v>34645279.128600001</v>
      </c>
      <c r="W98" s="67">
        <f t="shared" si="11"/>
        <v>170467980.05949998</v>
      </c>
    </row>
    <row r="99" spans="1:23" ht="12.75">
      <c r="A99" s="118"/>
      <c r="B99" s="118"/>
      <c r="C99" s="58">
        <v>20</v>
      </c>
      <c r="D99" s="67" t="s">
        <v>287</v>
      </c>
      <c r="E99" s="67">
        <v>105046541.6161</v>
      </c>
      <c r="F99" s="67">
        <v>0</v>
      </c>
      <c r="G99" s="67">
        <v>9621971.1495999992</v>
      </c>
      <c r="H99" s="67">
        <v>1005580.3284</v>
      </c>
      <c r="I99" s="67">
        <v>188612.48939999999</v>
      </c>
      <c r="J99" s="67">
        <v>35670088.520300001</v>
      </c>
      <c r="K99" s="67">
        <f t="shared" si="9"/>
        <v>151532794.1038</v>
      </c>
      <c r="L99" s="57"/>
      <c r="M99" s="118"/>
      <c r="N99" s="118"/>
      <c r="O99" s="70">
        <v>15</v>
      </c>
      <c r="P99" s="67" t="s">
        <v>288</v>
      </c>
      <c r="Q99" s="67">
        <v>84824031.603100002</v>
      </c>
      <c r="R99" s="67">
        <v>-4284409.3099999996</v>
      </c>
      <c r="S99" s="67">
        <v>7769645.4573999997</v>
      </c>
      <c r="T99" s="67">
        <v>811996.05669999996</v>
      </c>
      <c r="U99" s="67">
        <v>152302.6985</v>
      </c>
      <c r="V99" s="67">
        <v>24056482.089200001</v>
      </c>
      <c r="W99" s="67">
        <f t="shared" si="11"/>
        <v>113330048.59490001</v>
      </c>
    </row>
    <row r="100" spans="1:23" ht="12.75">
      <c r="A100" s="114"/>
      <c r="B100" s="114"/>
      <c r="C100" s="58">
        <v>21</v>
      </c>
      <c r="D100" s="67" t="s">
        <v>289</v>
      </c>
      <c r="E100" s="67">
        <v>100860149.1146</v>
      </c>
      <c r="F100" s="67">
        <v>0</v>
      </c>
      <c r="G100" s="67">
        <v>9238509.2359999996</v>
      </c>
      <c r="H100" s="67">
        <v>965505.19709999999</v>
      </c>
      <c r="I100" s="67">
        <v>181095.76490000001</v>
      </c>
      <c r="J100" s="67">
        <v>34339504.172799997</v>
      </c>
      <c r="K100" s="67">
        <f t="shared" si="9"/>
        <v>145584763.48539999</v>
      </c>
      <c r="L100" s="57"/>
      <c r="M100" s="118"/>
      <c r="N100" s="118"/>
      <c r="O100" s="70">
        <v>16</v>
      </c>
      <c r="P100" s="67" t="s">
        <v>290</v>
      </c>
      <c r="Q100" s="67">
        <v>122975514.23019999</v>
      </c>
      <c r="R100" s="67">
        <v>-4284409.3099999996</v>
      </c>
      <c r="S100" s="67">
        <v>11264215.1929</v>
      </c>
      <c r="T100" s="67">
        <v>1177209.2264</v>
      </c>
      <c r="U100" s="67">
        <v>220804.20269999999</v>
      </c>
      <c r="V100" s="67">
        <v>35188785.594300002</v>
      </c>
      <c r="W100" s="67">
        <f t="shared" si="11"/>
        <v>166542119.1365</v>
      </c>
    </row>
    <row r="101" spans="1:23" ht="12.75">
      <c r="A101" s="58"/>
      <c r="B101" s="119" t="s">
        <v>291</v>
      </c>
      <c r="C101" s="111"/>
      <c r="D101" s="109"/>
      <c r="E101" s="78">
        <f t="shared" ref="E101:K101" si="12">SUM(E80:E100)</f>
        <v>2275204210.8924999</v>
      </c>
      <c r="F101" s="78">
        <f t="shared" si="12"/>
        <v>0</v>
      </c>
      <c r="G101" s="78">
        <f t="shared" si="12"/>
        <v>208402379.93519998</v>
      </c>
      <c r="H101" s="78">
        <f t="shared" si="12"/>
        <v>21779875.495699994</v>
      </c>
      <c r="I101" s="78">
        <f t="shared" si="12"/>
        <v>4085160.0005999994</v>
      </c>
      <c r="J101" s="78">
        <f t="shared" si="12"/>
        <v>766485861.61650002</v>
      </c>
      <c r="K101" s="78">
        <f t="shared" si="12"/>
        <v>3275957487.9404998</v>
      </c>
      <c r="L101" s="57"/>
      <c r="M101" s="118"/>
      <c r="N101" s="118"/>
      <c r="O101" s="70">
        <v>17</v>
      </c>
      <c r="P101" s="67" t="s">
        <v>292</v>
      </c>
      <c r="Q101" s="67">
        <v>153800804.36320001</v>
      </c>
      <c r="R101" s="67">
        <v>-4284409.3099999996</v>
      </c>
      <c r="S101" s="67">
        <v>14087726.065099999</v>
      </c>
      <c r="T101" s="67">
        <v>1472290.8626000001</v>
      </c>
      <c r="U101" s="67">
        <v>276151.429</v>
      </c>
      <c r="V101" s="67">
        <v>43536503.482900001</v>
      </c>
      <c r="W101" s="67">
        <f t="shared" si="11"/>
        <v>208889066.8928</v>
      </c>
    </row>
    <row r="102" spans="1:23" ht="12.75">
      <c r="A102" s="117">
        <v>5</v>
      </c>
      <c r="B102" s="117" t="s">
        <v>47</v>
      </c>
      <c r="C102" s="58">
        <v>1</v>
      </c>
      <c r="D102" s="67" t="s">
        <v>293</v>
      </c>
      <c r="E102" s="67">
        <v>170061115.40009999</v>
      </c>
      <c r="F102" s="67">
        <v>0</v>
      </c>
      <c r="G102" s="67">
        <v>15577125.3473</v>
      </c>
      <c r="H102" s="67">
        <v>1627946.1432</v>
      </c>
      <c r="I102" s="67">
        <v>305347.03779999999</v>
      </c>
      <c r="J102" s="67">
        <v>44258311.256700002</v>
      </c>
      <c r="K102" s="67">
        <f t="shared" ref="K102:K121" si="13">E102+F102+G102+H102+I102+J102</f>
        <v>231829845.18510002</v>
      </c>
      <c r="L102" s="57"/>
      <c r="M102" s="118"/>
      <c r="N102" s="118"/>
      <c r="O102" s="70">
        <v>18</v>
      </c>
      <c r="P102" s="67" t="s">
        <v>294</v>
      </c>
      <c r="Q102" s="67">
        <v>116177514.565</v>
      </c>
      <c r="R102" s="67">
        <v>-4284409.3099999996</v>
      </c>
      <c r="S102" s="67">
        <v>10641537.324200001</v>
      </c>
      <c r="T102" s="67">
        <v>1112133.9309</v>
      </c>
      <c r="U102" s="67">
        <v>208598.30220000001</v>
      </c>
      <c r="V102" s="67">
        <v>32422872.1668</v>
      </c>
      <c r="W102" s="67">
        <f t="shared" si="11"/>
        <v>156278246.97910002</v>
      </c>
    </row>
    <row r="103" spans="1:23" ht="12.75">
      <c r="A103" s="118"/>
      <c r="B103" s="118"/>
      <c r="C103" s="58">
        <v>2</v>
      </c>
      <c r="D103" s="67" t="s">
        <v>47</v>
      </c>
      <c r="E103" s="67">
        <v>205366707.91620001</v>
      </c>
      <c r="F103" s="67">
        <v>0</v>
      </c>
      <c r="G103" s="67">
        <v>18811019.461199999</v>
      </c>
      <c r="H103" s="67">
        <v>1965916.4254000001</v>
      </c>
      <c r="I103" s="67">
        <v>368738.70779999997</v>
      </c>
      <c r="J103" s="67">
        <v>55668892.848800004</v>
      </c>
      <c r="K103" s="67">
        <f t="shared" si="13"/>
        <v>282181275.35940003</v>
      </c>
      <c r="L103" s="57"/>
      <c r="M103" s="118"/>
      <c r="N103" s="118"/>
      <c r="O103" s="70">
        <v>19</v>
      </c>
      <c r="P103" s="67" t="s">
        <v>295</v>
      </c>
      <c r="Q103" s="67">
        <v>110002208.4478</v>
      </c>
      <c r="R103" s="67">
        <v>-4284409.3099999996</v>
      </c>
      <c r="S103" s="67">
        <v>10075896.4531</v>
      </c>
      <c r="T103" s="67">
        <v>1053019.5016000001</v>
      </c>
      <c r="U103" s="67">
        <v>197510.45629999999</v>
      </c>
      <c r="V103" s="67">
        <v>28830731.732700001</v>
      </c>
      <c r="W103" s="67">
        <f t="shared" si="11"/>
        <v>145874957.28149998</v>
      </c>
    </row>
    <row r="104" spans="1:23" ht="12.75">
      <c r="A104" s="118"/>
      <c r="B104" s="118"/>
      <c r="C104" s="58">
        <v>3</v>
      </c>
      <c r="D104" s="67" t="s">
        <v>296</v>
      </c>
      <c r="E104" s="67">
        <v>89816404.053800002</v>
      </c>
      <c r="F104" s="67">
        <v>0</v>
      </c>
      <c r="G104" s="67">
        <v>8226932.8935000002</v>
      </c>
      <c r="H104" s="67">
        <v>859786.60219999996</v>
      </c>
      <c r="I104" s="67">
        <v>161266.57089999999</v>
      </c>
      <c r="J104" s="67">
        <v>27237535.1468</v>
      </c>
      <c r="K104" s="67">
        <f t="shared" si="13"/>
        <v>126301925.26719999</v>
      </c>
      <c r="L104" s="57"/>
      <c r="M104" s="118"/>
      <c r="N104" s="118"/>
      <c r="O104" s="70">
        <v>20</v>
      </c>
      <c r="P104" s="67" t="s">
        <v>297</v>
      </c>
      <c r="Q104" s="67">
        <v>117948962.41850001</v>
      </c>
      <c r="R104" s="67">
        <v>-4284409.3099999996</v>
      </c>
      <c r="S104" s="67">
        <v>10803797.022399999</v>
      </c>
      <c r="T104" s="67">
        <v>1129091.4916999999</v>
      </c>
      <c r="U104" s="67">
        <v>211778.9608</v>
      </c>
      <c r="V104" s="67">
        <v>31650371.086800002</v>
      </c>
      <c r="W104" s="67">
        <f t="shared" si="11"/>
        <v>157459591.67019999</v>
      </c>
    </row>
    <row r="105" spans="1:23" ht="12.75">
      <c r="A105" s="118"/>
      <c r="B105" s="118"/>
      <c r="C105" s="58">
        <v>4</v>
      </c>
      <c r="D105" s="67" t="s">
        <v>298</v>
      </c>
      <c r="E105" s="67">
        <v>106148314.8125</v>
      </c>
      <c r="F105" s="67">
        <v>0</v>
      </c>
      <c r="G105" s="67">
        <v>9722890.5111999996</v>
      </c>
      <c r="H105" s="67">
        <v>1016127.2863</v>
      </c>
      <c r="I105" s="67">
        <v>190590.73809999999</v>
      </c>
      <c r="J105" s="67">
        <v>31867890.932999998</v>
      </c>
      <c r="K105" s="67">
        <f t="shared" si="13"/>
        <v>148945814.2811</v>
      </c>
      <c r="L105" s="57"/>
      <c r="M105" s="114"/>
      <c r="N105" s="114"/>
      <c r="O105" s="70">
        <v>21</v>
      </c>
      <c r="P105" s="67" t="s">
        <v>299</v>
      </c>
      <c r="Q105" s="67">
        <v>115408986.1745</v>
      </c>
      <c r="R105" s="67">
        <v>-4284409.3099999996</v>
      </c>
      <c r="S105" s="67">
        <v>10571142.260299999</v>
      </c>
      <c r="T105" s="67">
        <v>1104777.0297000001</v>
      </c>
      <c r="U105" s="67">
        <v>207218.399</v>
      </c>
      <c r="V105" s="67">
        <v>31034466.5057</v>
      </c>
      <c r="W105" s="67">
        <f t="shared" si="11"/>
        <v>154042181.05919999</v>
      </c>
    </row>
    <row r="106" spans="1:23" ht="12.75">
      <c r="A106" s="118"/>
      <c r="B106" s="118"/>
      <c r="C106" s="58">
        <v>5</v>
      </c>
      <c r="D106" s="67" t="s">
        <v>300</v>
      </c>
      <c r="E106" s="67">
        <v>134653508.83759999</v>
      </c>
      <c r="F106" s="67">
        <v>0</v>
      </c>
      <c r="G106" s="67">
        <v>12333887.0305</v>
      </c>
      <c r="H106" s="67">
        <v>1288999.3097999999</v>
      </c>
      <c r="I106" s="67">
        <v>241772.2003</v>
      </c>
      <c r="J106" s="67">
        <v>38856079.110699996</v>
      </c>
      <c r="K106" s="67">
        <f t="shared" si="13"/>
        <v>187374246.48890001</v>
      </c>
      <c r="L106" s="57"/>
      <c r="M106" s="58"/>
      <c r="N106" s="119" t="s">
        <v>301</v>
      </c>
      <c r="O106" s="111"/>
      <c r="P106" s="109"/>
      <c r="Q106" s="78">
        <f t="shared" ref="Q106:W106" si="14">SUM(Q85:Q105)</f>
        <v>2453136701.6674004</v>
      </c>
      <c r="R106" s="78">
        <f t="shared" si="14"/>
        <v>-89972595.51000002</v>
      </c>
      <c r="S106" s="78">
        <f t="shared" si="14"/>
        <v>224700501.38199997</v>
      </c>
      <c r="T106" s="78">
        <f t="shared" si="14"/>
        <v>23483172.0513</v>
      </c>
      <c r="U106" s="78">
        <f t="shared" si="14"/>
        <v>4404640.1996999998</v>
      </c>
      <c r="V106" s="78">
        <f t="shared" si="14"/>
        <v>675000658.3914001</v>
      </c>
      <c r="W106" s="78">
        <f t="shared" si="14"/>
        <v>3290753078.1817999</v>
      </c>
    </row>
    <row r="107" spans="1:23" ht="12.75">
      <c r="A107" s="118"/>
      <c r="B107" s="118"/>
      <c r="C107" s="58">
        <v>6</v>
      </c>
      <c r="D107" s="67" t="s">
        <v>302</v>
      </c>
      <c r="E107" s="67">
        <v>89165501.717099994</v>
      </c>
      <c r="F107" s="67">
        <v>0</v>
      </c>
      <c r="G107" s="67">
        <v>8167312.0492000002</v>
      </c>
      <c r="H107" s="67">
        <v>853555.70129999996</v>
      </c>
      <c r="I107" s="67">
        <v>160097.867</v>
      </c>
      <c r="J107" s="67">
        <v>27635134.768199999</v>
      </c>
      <c r="K107" s="67">
        <f t="shared" si="13"/>
        <v>125981602.10279998</v>
      </c>
      <c r="L107" s="57"/>
      <c r="M107" s="117">
        <v>23</v>
      </c>
      <c r="N107" s="117" t="s">
        <v>100</v>
      </c>
      <c r="O107" s="70">
        <v>1</v>
      </c>
      <c r="P107" s="67" t="s">
        <v>303</v>
      </c>
      <c r="Q107" s="67">
        <v>99673260.048999995</v>
      </c>
      <c r="R107" s="67">
        <v>0</v>
      </c>
      <c r="S107" s="67">
        <v>9129793.4975000005</v>
      </c>
      <c r="T107" s="67">
        <v>954143.44949999999</v>
      </c>
      <c r="U107" s="67">
        <v>178964.68950000001</v>
      </c>
      <c r="V107" s="67">
        <v>30430623.867600001</v>
      </c>
      <c r="W107" s="67">
        <f t="shared" ref="W107:W122" si="15">Q107+R107+S107+T107+U107+V107</f>
        <v>140366785.55309999</v>
      </c>
    </row>
    <row r="108" spans="1:23" ht="12.75">
      <c r="A108" s="118"/>
      <c r="B108" s="118"/>
      <c r="C108" s="58">
        <v>7</v>
      </c>
      <c r="D108" s="67" t="s">
        <v>304</v>
      </c>
      <c r="E108" s="67">
        <v>142252137.65920001</v>
      </c>
      <c r="F108" s="67">
        <v>0</v>
      </c>
      <c r="G108" s="67">
        <v>13029900.304</v>
      </c>
      <c r="H108" s="67">
        <v>1361738.7978999999</v>
      </c>
      <c r="I108" s="67">
        <v>255415.64139999999</v>
      </c>
      <c r="J108" s="67">
        <v>41271038.682499997</v>
      </c>
      <c r="K108" s="67">
        <f t="shared" si="13"/>
        <v>198170231.08500001</v>
      </c>
      <c r="L108" s="57"/>
      <c r="M108" s="118"/>
      <c r="N108" s="118"/>
      <c r="O108" s="70">
        <v>2</v>
      </c>
      <c r="P108" s="67" t="s">
        <v>305</v>
      </c>
      <c r="Q108" s="67">
        <v>163906897.94729999</v>
      </c>
      <c r="R108" s="67">
        <v>0</v>
      </c>
      <c r="S108" s="67">
        <v>15013416.1393</v>
      </c>
      <c r="T108" s="67">
        <v>1569033.5896000001</v>
      </c>
      <c r="U108" s="67">
        <v>294297.05699999997</v>
      </c>
      <c r="V108" s="67">
        <v>36193597.150600001</v>
      </c>
      <c r="W108" s="67">
        <f t="shared" si="15"/>
        <v>216977241.88379997</v>
      </c>
    </row>
    <row r="109" spans="1:23" ht="12.75">
      <c r="A109" s="118"/>
      <c r="B109" s="118"/>
      <c r="C109" s="58">
        <v>8</v>
      </c>
      <c r="D109" s="67" t="s">
        <v>306</v>
      </c>
      <c r="E109" s="67">
        <v>143599387.15099999</v>
      </c>
      <c r="F109" s="67">
        <v>0</v>
      </c>
      <c r="G109" s="67">
        <v>13153304.6116</v>
      </c>
      <c r="H109" s="67">
        <v>1374635.6298</v>
      </c>
      <c r="I109" s="67">
        <v>257834.64610000001</v>
      </c>
      <c r="J109" s="67">
        <v>38777711.447899997</v>
      </c>
      <c r="K109" s="67">
        <f t="shared" si="13"/>
        <v>197162873.48640001</v>
      </c>
      <c r="L109" s="57"/>
      <c r="M109" s="118"/>
      <c r="N109" s="118"/>
      <c r="O109" s="70">
        <v>3</v>
      </c>
      <c r="P109" s="67" t="s">
        <v>307</v>
      </c>
      <c r="Q109" s="67">
        <v>125624348.70020001</v>
      </c>
      <c r="R109" s="67">
        <v>0</v>
      </c>
      <c r="S109" s="67">
        <v>11506841.0658</v>
      </c>
      <c r="T109" s="67">
        <v>1202565.7568999999</v>
      </c>
      <c r="U109" s="67">
        <v>225560.22089999999</v>
      </c>
      <c r="V109" s="67">
        <v>35638984.550300002</v>
      </c>
      <c r="W109" s="67">
        <f t="shared" si="15"/>
        <v>174198300.29410002</v>
      </c>
    </row>
    <row r="110" spans="1:23" ht="12.75">
      <c r="A110" s="118"/>
      <c r="B110" s="118"/>
      <c r="C110" s="58">
        <v>9</v>
      </c>
      <c r="D110" s="67" t="s">
        <v>308</v>
      </c>
      <c r="E110" s="67">
        <v>101006274.6987</v>
      </c>
      <c r="F110" s="67">
        <v>0</v>
      </c>
      <c r="G110" s="67">
        <v>9251893.9331999999</v>
      </c>
      <c r="H110" s="67">
        <v>966904.01529999997</v>
      </c>
      <c r="I110" s="67">
        <v>181358.13529999999</v>
      </c>
      <c r="J110" s="67">
        <v>32287633.410300002</v>
      </c>
      <c r="K110" s="67">
        <f t="shared" si="13"/>
        <v>143694064.19279999</v>
      </c>
      <c r="L110" s="57"/>
      <c r="M110" s="118"/>
      <c r="N110" s="118"/>
      <c r="O110" s="70">
        <v>4</v>
      </c>
      <c r="P110" s="67" t="s">
        <v>70</v>
      </c>
      <c r="Q110" s="67">
        <v>76502433.677300006</v>
      </c>
      <c r="R110" s="67">
        <v>0</v>
      </c>
      <c r="S110" s="67">
        <v>7007410.2240000004</v>
      </c>
      <c r="T110" s="67">
        <v>732335.79330000002</v>
      </c>
      <c r="U110" s="67">
        <v>137361.15659999999</v>
      </c>
      <c r="V110" s="67">
        <v>25461669.8006</v>
      </c>
      <c r="W110" s="67">
        <f t="shared" si="15"/>
        <v>109841210.65180001</v>
      </c>
    </row>
    <row r="111" spans="1:23" ht="12.75">
      <c r="A111" s="118"/>
      <c r="B111" s="118"/>
      <c r="C111" s="58">
        <v>10</v>
      </c>
      <c r="D111" s="67" t="s">
        <v>309</v>
      </c>
      <c r="E111" s="67">
        <v>115681662.91150001</v>
      </c>
      <c r="F111" s="67">
        <v>0</v>
      </c>
      <c r="G111" s="67">
        <v>10596118.691299999</v>
      </c>
      <c r="H111" s="67">
        <v>1107387.2856000001</v>
      </c>
      <c r="I111" s="67">
        <v>207707.9938</v>
      </c>
      <c r="J111" s="67">
        <v>37356681.516199999</v>
      </c>
      <c r="K111" s="67">
        <f t="shared" si="13"/>
        <v>164949558.39840001</v>
      </c>
      <c r="L111" s="57"/>
      <c r="M111" s="118"/>
      <c r="N111" s="118"/>
      <c r="O111" s="70">
        <v>5</v>
      </c>
      <c r="P111" s="67" t="s">
        <v>310</v>
      </c>
      <c r="Q111" s="67">
        <v>132739706.0811</v>
      </c>
      <c r="R111" s="67">
        <v>0</v>
      </c>
      <c r="S111" s="67">
        <v>12158588.0189</v>
      </c>
      <c r="T111" s="67">
        <v>1270679.0264999999</v>
      </c>
      <c r="U111" s="67">
        <v>238335.94149999999</v>
      </c>
      <c r="V111" s="67">
        <v>35956411.762000002</v>
      </c>
      <c r="W111" s="67">
        <f t="shared" si="15"/>
        <v>182363720.82999998</v>
      </c>
    </row>
    <row r="112" spans="1:23" ht="12.75">
      <c r="A112" s="118"/>
      <c r="B112" s="118"/>
      <c r="C112" s="58">
        <v>11</v>
      </c>
      <c r="D112" s="67" t="s">
        <v>311</v>
      </c>
      <c r="E112" s="67">
        <v>89510813.001000002</v>
      </c>
      <c r="F112" s="67">
        <v>0</v>
      </c>
      <c r="G112" s="67">
        <v>8198941.6026999997</v>
      </c>
      <c r="H112" s="67">
        <v>856861.26690000005</v>
      </c>
      <c r="I112" s="67">
        <v>160717.878</v>
      </c>
      <c r="J112" s="67">
        <v>29574543.535799999</v>
      </c>
      <c r="K112" s="67">
        <f t="shared" si="13"/>
        <v>128301877.2844</v>
      </c>
      <c r="L112" s="57"/>
      <c r="M112" s="118"/>
      <c r="N112" s="118"/>
      <c r="O112" s="70">
        <v>6</v>
      </c>
      <c r="P112" s="67" t="s">
        <v>312</v>
      </c>
      <c r="Q112" s="67">
        <v>114088089.17039999</v>
      </c>
      <c r="R112" s="67">
        <v>0</v>
      </c>
      <c r="S112" s="67">
        <v>10450151.7673</v>
      </c>
      <c r="T112" s="67">
        <v>1092132.4626</v>
      </c>
      <c r="U112" s="67">
        <v>204846.71049999999</v>
      </c>
      <c r="V112" s="67">
        <v>35836187.854099996</v>
      </c>
      <c r="W112" s="67">
        <f t="shared" si="15"/>
        <v>161671407.96489999</v>
      </c>
    </row>
    <row r="113" spans="1:23" ht="12.75">
      <c r="A113" s="118"/>
      <c r="B113" s="118"/>
      <c r="C113" s="58">
        <v>12</v>
      </c>
      <c r="D113" s="67" t="s">
        <v>313</v>
      </c>
      <c r="E113" s="67">
        <v>138616821.35620001</v>
      </c>
      <c r="F113" s="67">
        <v>0</v>
      </c>
      <c r="G113" s="67">
        <v>12696915.437899999</v>
      </c>
      <c r="H113" s="67">
        <v>1326938.9606000001</v>
      </c>
      <c r="I113" s="67">
        <v>248888.3817</v>
      </c>
      <c r="J113" s="67">
        <v>41936157.322800003</v>
      </c>
      <c r="K113" s="67">
        <f t="shared" si="13"/>
        <v>194825721.45920002</v>
      </c>
      <c r="L113" s="57"/>
      <c r="M113" s="118"/>
      <c r="N113" s="118"/>
      <c r="O113" s="70">
        <v>7</v>
      </c>
      <c r="P113" s="67" t="s">
        <v>314</v>
      </c>
      <c r="Q113" s="67">
        <v>115317641.46160001</v>
      </c>
      <c r="R113" s="67">
        <v>0</v>
      </c>
      <c r="S113" s="67">
        <v>10562775.3386</v>
      </c>
      <c r="T113" s="67">
        <v>1103902.6129999999</v>
      </c>
      <c r="U113" s="67">
        <v>207054.38829999999</v>
      </c>
      <c r="V113" s="67">
        <v>36140287.7042</v>
      </c>
      <c r="W113" s="67">
        <f t="shared" si="15"/>
        <v>163331661.50569999</v>
      </c>
    </row>
    <row r="114" spans="1:23" ht="12.75">
      <c r="A114" s="118"/>
      <c r="B114" s="118"/>
      <c r="C114" s="58">
        <v>13</v>
      </c>
      <c r="D114" s="67" t="s">
        <v>315</v>
      </c>
      <c r="E114" s="67">
        <v>114005720.27590001</v>
      </c>
      <c r="F114" s="67">
        <v>0</v>
      </c>
      <c r="G114" s="67">
        <v>10442607.0056</v>
      </c>
      <c r="H114" s="67">
        <v>1091343.9687999999</v>
      </c>
      <c r="I114" s="67">
        <v>204698.8161</v>
      </c>
      <c r="J114" s="67">
        <v>31638549.251899999</v>
      </c>
      <c r="K114" s="67">
        <f t="shared" si="13"/>
        <v>157382919.31830001</v>
      </c>
      <c r="L114" s="57"/>
      <c r="M114" s="118"/>
      <c r="N114" s="118"/>
      <c r="O114" s="70">
        <v>8</v>
      </c>
      <c r="P114" s="67" t="s">
        <v>316</v>
      </c>
      <c r="Q114" s="67">
        <v>135984799.59009999</v>
      </c>
      <c r="R114" s="67">
        <v>0</v>
      </c>
      <c r="S114" s="67">
        <v>12455829.562000001</v>
      </c>
      <c r="T114" s="67">
        <v>1301743.3733000001</v>
      </c>
      <c r="U114" s="67">
        <v>244162.5509</v>
      </c>
      <c r="V114" s="67">
        <v>46967033.678999998</v>
      </c>
      <c r="W114" s="67">
        <f t="shared" si="15"/>
        <v>196953568.75529999</v>
      </c>
    </row>
    <row r="115" spans="1:23" ht="12.75">
      <c r="A115" s="118"/>
      <c r="B115" s="118"/>
      <c r="C115" s="58">
        <v>14</v>
      </c>
      <c r="D115" s="67" t="s">
        <v>317</v>
      </c>
      <c r="E115" s="67">
        <v>133122833.8382</v>
      </c>
      <c r="F115" s="67">
        <v>0</v>
      </c>
      <c r="G115" s="67">
        <v>12193681.4563</v>
      </c>
      <c r="H115" s="67">
        <v>1274346.5983</v>
      </c>
      <c r="I115" s="67">
        <v>239023.85260000001</v>
      </c>
      <c r="J115" s="67">
        <v>39681403.743699998</v>
      </c>
      <c r="K115" s="67">
        <f t="shared" si="13"/>
        <v>186511289.48910001</v>
      </c>
      <c r="L115" s="57"/>
      <c r="M115" s="118"/>
      <c r="N115" s="118"/>
      <c r="O115" s="70">
        <v>9</v>
      </c>
      <c r="P115" s="67" t="s">
        <v>318</v>
      </c>
      <c r="Q115" s="67">
        <v>98308094.791800007</v>
      </c>
      <c r="R115" s="67">
        <v>0</v>
      </c>
      <c r="S115" s="67">
        <v>9004748.1555000003</v>
      </c>
      <c r="T115" s="67">
        <v>941075.1152</v>
      </c>
      <c r="U115" s="67">
        <v>176513.51670000001</v>
      </c>
      <c r="V115" s="67">
        <v>31969864.7203</v>
      </c>
      <c r="W115" s="67">
        <f t="shared" si="15"/>
        <v>140400296.29949999</v>
      </c>
    </row>
    <row r="116" spans="1:23" ht="12.75">
      <c r="A116" s="118"/>
      <c r="B116" s="118"/>
      <c r="C116" s="58">
        <v>15</v>
      </c>
      <c r="D116" s="67" t="s">
        <v>319</v>
      </c>
      <c r="E116" s="67">
        <v>170593967.1419</v>
      </c>
      <c r="F116" s="67">
        <v>0</v>
      </c>
      <c r="G116" s="67">
        <v>15625933.0854</v>
      </c>
      <c r="H116" s="67">
        <v>1633046.9796</v>
      </c>
      <c r="I116" s="67">
        <v>306303.78039999999</v>
      </c>
      <c r="J116" s="67">
        <v>48268181.181199998</v>
      </c>
      <c r="K116" s="67">
        <f t="shared" si="13"/>
        <v>236427432.16850001</v>
      </c>
      <c r="L116" s="57"/>
      <c r="M116" s="118"/>
      <c r="N116" s="118"/>
      <c r="O116" s="70">
        <v>10</v>
      </c>
      <c r="P116" s="67" t="s">
        <v>320</v>
      </c>
      <c r="Q116" s="67">
        <v>130732766.98890001</v>
      </c>
      <c r="R116" s="67">
        <v>0</v>
      </c>
      <c r="S116" s="67">
        <v>11974757.978</v>
      </c>
      <c r="T116" s="67">
        <v>1251467.1758000001</v>
      </c>
      <c r="U116" s="67">
        <v>234732.4552</v>
      </c>
      <c r="V116" s="67">
        <v>30272986.1686</v>
      </c>
      <c r="W116" s="67">
        <f t="shared" si="15"/>
        <v>174466710.76649997</v>
      </c>
    </row>
    <row r="117" spans="1:23" ht="12.75">
      <c r="A117" s="118"/>
      <c r="B117" s="118"/>
      <c r="C117" s="58">
        <v>16</v>
      </c>
      <c r="D117" s="67" t="s">
        <v>321</v>
      </c>
      <c r="E117" s="67">
        <v>127890909.3897</v>
      </c>
      <c r="F117" s="67">
        <v>0</v>
      </c>
      <c r="G117" s="67">
        <v>11714451.723200001</v>
      </c>
      <c r="H117" s="67">
        <v>1224262.8903999999</v>
      </c>
      <c r="I117" s="67">
        <v>229629.86129999999</v>
      </c>
      <c r="J117" s="67">
        <v>37635584.323200002</v>
      </c>
      <c r="K117" s="67">
        <f t="shared" si="13"/>
        <v>178694838.18779999</v>
      </c>
      <c r="L117" s="57"/>
      <c r="M117" s="118"/>
      <c r="N117" s="118"/>
      <c r="O117" s="70">
        <v>11</v>
      </c>
      <c r="P117" s="67" t="s">
        <v>322</v>
      </c>
      <c r="Q117" s="67">
        <v>103635701.9076</v>
      </c>
      <c r="R117" s="67">
        <v>0</v>
      </c>
      <c r="S117" s="67">
        <v>9492742.1548999995</v>
      </c>
      <c r="T117" s="67">
        <v>992074.76569999999</v>
      </c>
      <c r="U117" s="67">
        <v>186079.3075</v>
      </c>
      <c r="V117" s="67">
        <v>29205964.2797</v>
      </c>
      <c r="W117" s="67">
        <f t="shared" si="15"/>
        <v>143512562.4154</v>
      </c>
    </row>
    <row r="118" spans="1:23" ht="12.75">
      <c r="A118" s="118"/>
      <c r="B118" s="118"/>
      <c r="C118" s="58">
        <v>17</v>
      </c>
      <c r="D118" s="67" t="s">
        <v>323</v>
      </c>
      <c r="E118" s="67">
        <v>125790515.6345</v>
      </c>
      <c r="F118" s="67">
        <v>0</v>
      </c>
      <c r="G118" s="67">
        <v>11522061.494999999</v>
      </c>
      <c r="H118" s="67">
        <v>1204156.4251000001</v>
      </c>
      <c r="I118" s="67">
        <v>225858.5759</v>
      </c>
      <c r="J118" s="67">
        <v>36661992.792199999</v>
      </c>
      <c r="K118" s="67">
        <f t="shared" si="13"/>
        <v>175404584.92269999</v>
      </c>
      <c r="L118" s="57"/>
      <c r="M118" s="118"/>
      <c r="N118" s="118"/>
      <c r="O118" s="70">
        <v>12</v>
      </c>
      <c r="P118" s="67" t="s">
        <v>324</v>
      </c>
      <c r="Q118" s="67">
        <v>92052632.494599998</v>
      </c>
      <c r="R118" s="67">
        <v>0</v>
      </c>
      <c r="S118" s="67">
        <v>8431765.2013000008</v>
      </c>
      <c r="T118" s="67">
        <v>881193.37379999994</v>
      </c>
      <c r="U118" s="67">
        <v>165281.7494</v>
      </c>
      <c r="V118" s="67">
        <v>27878920.012600001</v>
      </c>
      <c r="W118" s="67">
        <f t="shared" si="15"/>
        <v>129409792.8317</v>
      </c>
    </row>
    <row r="119" spans="1:23" ht="12.75">
      <c r="A119" s="118"/>
      <c r="B119" s="118"/>
      <c r="C119" s="58">
        <v>18</v>
      </c>
      <c r="D119" s="67" t="s">
        <v>325</v>
      </c>
      <c r="E119" s="67">
        <v>176900424.60089999</v>
      </c>
      <c r="F119" s="67">
        <v>0</v>
      </c>
      <c r="G119" s="67">
        <v>16203587.0547</v>
      </c>
      <c r="H119" s="67">
        <v>1693416.8829999999</v>
      </c>
      <c r="I119" s="67">
        <v>317627.1102</v>
      </c>
      <c r="J119" s="67">
        <v>45714603.166000001</v>
      </c>
      <c r="K119" s="67">
        <f t="shared" si="13"/>
        <v>240829658.81479996</v>
      </c>
      <c r="L119" s="57"/>
      <c r="M119" s="118"/>
      <c r="N119" s="118"/>
      <c r="O119" s="70">
        <v>13</v>
      </c>
      <c r="P119" s="67" t="s">
        <v>326</v>
      </c>
      <c r="Q119" s="67">
        <v>77021987.1875</v>
      </c>
      <c r="R119" s="67">
        <v>0</v>
      </c>
      <c r="S119" s="67">
        <v>7054999.8810999999</v>
      </c>
      <c r="T119" s="67">
        <v>737309.32960000006</v>
      </c>
      <c r="U119" s="67">
        <v>138294.022</v>
      </c>
      <c r="V119" s="67">
        <v>25653875.343800001</v>
      </c>
      <c r="W119" s="67">
        <f t="shared" si="15"/>
        <v>110606465.764</v>
      </c>
    </row>
    <row r="120" spans="1:23" ht="12.75">
      <c r="A120" s="118"/>
      <c r="B120" s="118"/>
      <c r="C120" s="58">
        <v>19</v>
      </c>
      <c r="D120" s="67" t="s">
        <v>327</v>
      </c>
      <c r="E120" s="67">
        <v>98455344.578199998</v>
      </c>
      <c r="F120" s="67">
        <v>0</v>
      </c>
      <c r="G120" s="67">
        <v>9018235.8266000003</v>
      </c>
      <c r="H120" s="67">
        <v>942484.69499999995</v>
      </c>
      <c r="I120" s="67">
        <v>176777.9057</v>
      </c>
      <c r="J120" s="67">
        <v>29354989.136</v>
      </c>
      <c r="K120" s="67">
        <f t="shared" si="13"/>
        <v>137947832.1415</v>
      </c>
      <c r="L120" s="57"/>
      <c r="M120" s="118"/>
      <c r="N120" s="118"/>
      <c r="O120" s="70">
        <v>14</v>
      </c>
      <c r="P120" s="67" t="s">
        <v>328</v>
      </c>
      <c r="Q120" s="67">
        <v>76695376.899299994</v>
      </c>
      <c r="R120" s="67">
        <v>0</v>
      </c>
      <c r="S120" s="67">
        <v>7025083.2867000001</v>
      </c>
      <c r="T120" s="67">
        <v>734182.78319999995</v>
      </c>
      <c r="U120" s="67">
        <v>137707.5888</v>
      </c>
      <c r="V120" s="67">
        <v>25800962.214899998</v>
      </c>
      <c r="W120" s="67">
        <f t="shared" si="15"/>
        <v>110393312.77289999</v>
      </c>
    </row>
    <row r="121" spans="1:23" ht="12.75">
      <c r="A121" s="114"/>
      <c r="B121" s="114"/>
      <c r="C121" s="58">
        <v>20</v>
      </c>
      <c r="D121" s="67" t="s">
        <v>329</v>
      </c>
      <c r="E121" s="67">
        <v>110168648.9315</v>
      </c>
      <c r="F121" s="67">
        <v>0</v>
      </c>
      <c r="G121" s="67">
        <v>10091141.9387</v>
      </c>
      <c r="H121" s="67">
        <v>1054612.7885</v>
      </c>
      <c r="I121" s="67">
        <v>197809.30249999999</v>
      </c>
      <c r="J121" s="67">
        <v>34681560.739600003</v>
      </c>
      <c r="K121" s="67">
        <f t="shared" si="13"/>
        <v>156193773.7008</v>
      </c>
      <c r="L121" s="57"/>
      <c r="M121" s="118"/>
      <c r="N121" s="118"/>
      <c r="O121" s="70">
        <v>15</v>
      </c>
      <c r="P121" s="67" t="s">
        <v>330</v>
      </c>
      <c r="Q121" s="67">
        <v>87573361.640799999</v>
      </c>
      <c r="R121" s="67">
        <v>0</v>
      </c>
      <c r="S121" s="67">
        <v>8021476.4447999997</v>
      </c>
      <c r="T121" s="67">
        <v>838314.60230000003</v>
      </c>
      <c r="U121" s="67">
        <v>157239.15789999999</v>
      </c>
      <c r="V121" s="67">
        <v>28196763.704399999</v>
      </c>
      <c r="W121" s="67">
        <f t="shared" si="15"/>
        <v>124787155.55020002</v>
      </c>
    </row>
    <row r="122" spans="1:23" ht="12.75">
      <c r="A122" s="58"/>
      <c r="B122" s="119" t="s">
        <v>331</v>
      </c>
      <c r="C122" s="111"/>
      <c r="D122" s="109"/>
      <c r="E122" s="78">
        <f t="shared" ref="E122:K122" si="16">SUM(E102:E121)</f>
        <v>2582807013.9057002</v>
      </c>
      <c r="F122" s="78">
        <f t="shared" si="16"/>
        <v>0</v>
      </c>
      <c r="G122" s="78">
        <f t="shared" si="16"/>
        <v>236577941.45909998</v>
      </c>
      <c r="H122" s="78">
        <f t="shared" si="16"/>
        <v>24724468.652999997</v>
      </c>
      <c r="I122" s="78">
        <f t="shared" si="16"/>
        <v>4637465.0028999997</v>
      </c>
      <c r="J122" s="78">
        <f t="shared" si="16"/>
        <v>750364474.31349993</v>
      </c>
      <c r="K122" s="78">
        <f t="shared" si="16"/>
        <v>3599111363.3341999</v>
      </c>
      <c r="L122" s="57"/>
      <c r="M122" s="114"/>
      <c r="N122" s="114"/>
      <c r="O122" s="70">
        <v>16</v>
      </c>
      <c r="P122" s="67" t="s">
        <v>332</v>
      </c>
      <c r="Q122" s="67">
        <v>105994071.4501</v>
      </c>
      <c r="R122" s="67">
        <v>0</v>
      </c>
      <c r="S122" s="67">
        <v>9708762.2479999997</v>
      </c>
      <c r="T122" s="67">
        <v>1014650.759</v>
      </c>
      <c r="U122" s="67">
        <v>190313.79199999999</v>
      </c>
      <c r="V122" s="67">
        <v>29450646.3092</v>
      </c>
      <c r="W122" s="67">
        <f t="shared" si="15"/>
        <v>146358444.55829999</v>
      </c>
    </row>
    <row r="123" spans="1:23" ht="12.75">
      <c r="A123" s="117">
        <v>6</v>
      </c>
      <c r="B123" s="117" t="s">
        <v>54</v>
      </c>
      <c r="C123" s="58">
        <v>1</v>
      </c>
      <c r="D123" s="67" t="s">
        <v>333</v>
      </c>
      <c r="E123" s="67">
        <v>125104681.447</v>
      </c>
      <c r="F123" s="67">
        <v>0</v>
      </c>
      <c r="G123" s="67">
        <v>11459240.9902</v>
      </c>
      <c r="H123" s="67">
        <v>1197591.1317</v>
      </c>
      <c r="I123" s="67">
        <v>224627.1513</v>
      </c>
      <c r="J123" s="67">
        <v>34399106.005199999</v>
      </c>
      <c r="K123" s="67">
        <f t="shared" ref="K123:K130" si="17">E123+F123+G123+H123+I123+J123</f>
        <v>172385246.72540003</v>
      </c>
      <c r="L123" s="57"/>
      <c r="M123" s="58"/>
      <c r="N123" s="119" t="s">
        <v>334</v>
      </c>
      <c r="O123" s="111"/>
      <c r="P123" s="109"/>
      <c r="Q123" s="78">
        <f t="shared" ref="Q123:W123" si="18">SUM(Q107:Q122)</f>
        <v>1735851170.0376</v>
      </c>
      <c r="R123" s="78">
        <f t="shared" si="18"/>
        <v>0</v>
      </c>
      <c r="S123" s="78">
        <f t="shared" si="18"/>
        <v>158999140.9637</v>
      </c>
      <c r="T123" s="78">
        <f t="shared" si="18"/>
        <v>16616803.969299998</v>
      </c>
      <c r="U123" s="78">
        <f t="shared" si="18"/>
        <v>3116744.3047000002</v>
      </c>
      <c r="V123" s="78">
        <f t="shared" si="18"/>
        <v>511054779.12190002</v>
      </c>
      <c r="W123" s="78">
        <f t="shared" si="18"/>
        <v>2425638638.3972001</v>
      </c>
    </row>
    <row r="124" spans="1:23" ht="12.75">
      <c r="A124" s="118"/>
      <c r="B124" s="118"/>
      <c r="C124" s="58">
        <v>2</v>
      </c>
      <c r="D124" s="67" t="s">
        <v>335</v>
      </c>
      <c r="E124" s="67">
        <v>143620822.9339</v>
      </c>
      <c r="F124" s="67">
        <v>0</v>
      </c>
      <c r="G124" s="67">
        <v>13155268.069700001</v>
      </c>
      <c r="H124" s="67">
        <v>1374840.8284</v>
      </c>
      <c r="I124" s="67">
        <v>257873.13430000001</v>
      </c>
      <c r="J124" s="67">
        <v>40313678.026500002</v>
      </c>
      <c r="K124" s="67">
        <f t="shared" si="17"/>
        <v>198722482.9928</v>
      </c>
      <c r="L124" s="57"/>
      <c r="M124" s="117">
        <v>24</v>
      </c>
      <c r="N124" s="117" t="s">
        <v>104</v>
      </c>
      <c r="O124" s="70">
        <v>1</v>
      </c>
      <c r="P124" s="67" t="s">
        <v>336</v>
      </c>
      <c r="Q124" s="67">
        <v>148742791.99090001</v>
      </c>
      <c r="R124" s="67">
        <v>0</v>
      </c>
      <c r="S124" s="67">
        <v>13624426.194700001</v>
      </c>
      <c r="T124" s="67">
        <v>1423871.9650000001</v>
      </c>
      <c r="U124" s="67">
        <v>267069.69919999997</v>
      </c>
      <c r="V124" s="67">
        <v>252838947.34240001</v>
      </c>
      <c r="W124" s="67">
        <f t="shared" ref="W124:W143" si="19">Q124+R124+S124+T124+U124+V124</f>
        <v>416897107.19220006</v>
      </c>
    </row>
    <row r="125" spans="1:23" ht="12.75">
      <c r="A125" s="118"/>
      <c r="B125" s="118"/>
      <c r="C125" s="58">
        <v>3</v>
      </c>
      <c r="D125" s="67" t="s">
        <v>337</v>
      </c>
      <c r="E125" s="67">
        <v>95579810.216399997</v>
      </c>
      <c r="F125" s="67">
        <v>0</v>
      </c>
      <c r="G125" s="67">
        <v>8754844.8739</v>
      </c>
      <c r="H125" s="67">
        <v>914958.03170000005</v>
      </c>
      <c r="I125" s="67">
        <v>171614.84479999999</v>
      </c>
      <c r="J125" s="67">
        <v>26919332.5414</v>
      </c>
      <c r="K125" s="67">
        <f t="shared" si="17"/>
        <v>132340560.50819999</v>
      </c>
      <c r="L125" s="57"/>
      <c r="M125" s="118"/>
      <c r="N125" s="118"/>
      <c r="O125" s="70">
        <v>2</v>
      </c>
      <c r="P125" s="67" t="s">
        <v>338</v>
      </c>
      <c r="Q125" s="67">
        <v>191189199.92699999</v>
      </c>
      <c r="R125" s="67">
        <v>0</v>
      </c>
      <c r="S125" s="67">
        <v>17512399.147300001</v>
      </c>
      <c r="T125" s="67">
        <v>1830199.2193</v>
      </c>
      <c r="U125" s="67">
        <v>343282.8</v>
      </c>
      <c r="V125" s="67">
        <v>268399058.5025</v>
      </c>
      <c r="W125" s="67">
        <f t="shared" si="19"/>
        <v>479274139.59609997</v>
      </c>
    </row>
    <row r="126" spans="1:23" ht="12.75">
      <c r="A126" s="118"/>
      <c r="B126" s="118"/>
      <c r="C126" s="58">
        <v>4</v>
      </c>
      <c r="D126" s="67" t="s">
        <v>339</v>
      </c>
      <c r="E126" s="67">
        <v>117854224.0369</v>
      </c>
      <c r="F126" s="67">
        <v>0</v>
      </c>
      <c r="G126" s="67">
        <v>10795119.25</v>
      </c>
      <c r="H126" s="67">
        <v>1128184.5884</v>
      </c>
      <c r="I126" s="67">
        <v>211608.8567</v>
      </c>
      <c r="J126" s="67">
        <v>30642594.778000001</v>
      </c>
      <c r="K126" s="67">
        <f t="shared" si="17"/>
        <v>160631731.51000002</v>
      </c>
      <c r="L126" s="57"/>
      <c r="M126" s="118"/>
      <c r="N126" s="118"/>
      <c r="O126" s="70">
        <v>3</v>
      </c>
      <c r="P126" s="67" t="s">
        <v>340</v>
      </c>
      <c r="Q126" s="67">
        <v>308329043.8434</v>
      </c>
      <c r="R126" s="67">
        <v>0</v>
      </c>
      <c r="S126" s="67">
        <v>28242083.164500002</v>
      </c>
      <c r="T126" s="67">
        <v>2951545.2522999998</v>
      </c>
      <c r="U126" s="67">
        <v>553608.97750000004</v>
      </c>
      <c r="V126" s="67">
        <v>309603442.86790001</v>
      </c>
      <c r="W126" s="67">
        <f t="shared" si="19"/>
        <v>649679724.10560012</v>
      </c>
    </row>
    <row r="127" spans="1:23" ht="12.75">
      <c r="A127" s="118"/>
      <c r="B127" s="118"/>
      <c r="C127" s="58">
        <v>5</v>
      </c>
      <c r="D127" s="67" t="s">
        <v>341</v>
      </c>
      <c r="E127" s="67">
        <v>123854514.4482</v>
      </c>
      <c r="F127" s="67">
        <v>0</v>
      </c>
      <c r="G127" s="67">
        <v>11344729.169</v>
      </c>
      <c r="H127" s="67">
        <v>1185623.6425999999</v>
      </c>
      <c r="I127" s="67">
        <v>222382.4595</v>
      </c>
      <c r="J127" s="67">
        <v>34043501.455499999</v>
      </c>
      <c r="K127" s="67">
        <f t="shared" si="17"/>
        <v>170650751.17480004</v>
      </c>
      <c r="L127" s="57"/>
      <c r="M127" s="118"/>
      <c r="N127" s="118"/>
      <c r="O127" s="70">
        <v>4</v>
      </c>
      <c r="P127" s="67" t="s">
        <v>342</v>
      </c>
      <c r="Q127" s="67">
        <v>120508404.4473</v>
      </c>
      <c r="R127" s="67">
        <v>0</v>
      </c>
      <c r="S127" s="67">
        <v>11038234.7962</v>
      </c>
      <c r="T127" s="67">
        <v>1153592.294</v>
      </c>
      <c r="U127" s="67">
        <v>216374.4736</v>
      </c>
      <c r="V127" s="67">
        <v>242998009.64669999</v>
      </c>
      <c r="W127" s="67">
        <f t="shared" si="19"/>
        <v>375914615.65779996</v>
      </c>
    </row>
    <row r="128" spans="1:23" ht="12.75">
      <c r="A128" s="118"/>
      <c r="B128" s="118"/>
      <c r="C128" s="58">
        <v>6</v>
      </c>
      <c r="D128" s="67" t="s">
        <v>343</v>
      </c>
      <c r="E128" s="67">
        <v>121768214.17399999</v>
      </c>
      <c r="F128" s="67">
        <v>0</v>
      </c>
      <c r="G128" s="67">
        <v>11153629.864499999</v>
      </c>
      <c r="H128" s="67">
        <v>1165652.0902</v>
      </c>
      <c r="I128" s="67">
        <v>218636.4791</v>
      </c>
      <c r="J128" s="67">
        <v>34544665.782799996</v>
      </c>
      <c r="K128" s="67">
        <f t="shared" si="17"/>
        <v>168850798.3906</v>
      </c>
      <c r="L128" s="57"/>
      <c r="M128" s="118"/>
      <c r="N128" s="118"/>
      <c r="O128" s="70">
        <v>5</v>
      </c>
      <c r="P128" s="67" t="s">
        <v>344</v>
      </c>
      <c r="Q128" s="67">
        <v>101316966.89309999</v>
      </c>
      <c r="R128" s="67">
        <v>0</v>
      </c>
      <c r="S128" s="67">
        <v>9280352.4744000006</v>
      </c>
      <c r="T128" s="67">
        <v>969878.18229999999</v>
      </c>
      <c r="U128" s="67">
        <v>181915.98740000001</v>
      </c>
      <c r="V128" s="67">
        <v>236000867.14789999</v>
      </c>
      <c r="W128" s="67">
        <f t="shared" si="19"/>
        <v>347749980.68509996</v>
      </c>
    </row>
    <row r="129" spans="1:23" ht="12.75">
      <c r="A129" s="118"/>
      <c r="B129" s="118"/>
      <c r="C129" s="58">
        <v>7</v>
      </c>
      <c r="D129" s="67" t="s">
        <v>345</v>
      </c>
      <c r="E129" s="67">
        <v>168231117.1169</v>
      </c>
      <c r="F129" s="67">
        <v>0</v>
      </c>
      <c r="G129" s="67">
        <v>15409502.592499999</v>
      </c>
      <c r="H129" s="67">
        <v>1610428.0959999999</v>
      </c>
      <c r="I129" s="67">
        <v>302061.25109999999</v>
      </c>
      <c r="J129" s="67">
        <v>43725760.252099998</v>
      </c>
      <c r="K129" s="67">
        <f t="shared" si="17"/>
        <v>229278869.30859998</v>
      </c>
      <c r="L129" s="57"/>
      <c r="M129" s="118"/>
      <c r="N129" s="118"/>
      <c r="O129" s="70">
        <v>6</v>
      </c>
      <c r="P129" s="67" t="s">
        <v>346</v>
      </c>
      <c r="Q129" s="67">
        <v>113268631.0605</v>
      </c>
      <c r="R129" s="67">
        <v>0</v>
      </c>
      <c r="S129" s="67">
        <v>10375091.682800001</v>
      </c>
      <c r="T129" s="67">
        <v>1084288.0257999999</v>
      </c>
      <c r="U129" s="67">
        <v>203375.36240000001</v>
      </c>
      <c r="V129" s="67">
        <v>237648115.16029999</v>
      </c>
      <c r="W129" s="67">
        <f t="shared" si="19"/>
        <v>362579501.29179996</v>
      </c>
    </row>
    <row r="130" spans="1:23" ht="12.75">
      <c r="A130" s="114"/>
      <c r="B130" s="114"/>
      <c r="C130" s="58">
        <v>8</v>
      </c>
      <c r="D130" s="67" t="s">
        <v>347</v>
      </c>
      <c r="E130" s="67">
        <v>155283609.63150001</v>
      </c>
      <c r="F130" s="67">
        <v>0</v>
      </c>
      <c r="G130" s="67">
        <v>14223546.904999999</v>
      </c>
      <c r="H130" s="67">
        <v>1486485.3308999999</v>
      </c>
      <c r="I130" s="67">
        <v>278813.8259</v>
      </c>
      <c r="J130" s="67">
        <v>46081024.350000001</v>
      </c>
      <c r="K130" s="67">
        <f t="shared" si="17"/>
        <v>217353480.0433</v>
      </c>
      <c r="L130" s="57"/>
      <c r="M130" s="118"/>
      <c r="N130" s="118"/>
      <c r="O130" s="70">
        <v>7</v>
      </c>
      <c r="P130" s="67" t="s">
        <v>348</v>
      </c>
      <c r="Q130" s="67">
        <v>103997908.2436</v>
      </c>
      <c r="R130" s="67">
        <v>0</v>
      </c>
      <c r="S130" s="67">
        <v>9525919.2482999992</v>
      </c>
      <c r="T130" s="67">
        <v>995542.06279999996</v>
      </c>
      <c r="U130" s="67">
        <v>186729.6539</v>
      </c>
      <c r="V130" s="67">
        <v>233505249.273</v>
      </c>
      <c r="W130" s="67">
        <f t="shared" si="19"/>
        <v>348211348.48159999</v>
      </c>
    </row>
    <row r="131" spans="1:23" ht="12.75">
      <c r="A131" s="58"/>
      <c r="B131" s="119" t="s">
        <v>349</v>
      </c>
      <c r="C131" s="111"/>
      <c r="D131" s="109"/>
      <c r="E131" s="78">
        <f t="shared" ref="E131:K131" si="20">SUM(E123:E130)</f>
        <v>1051296994.0048001</v>
      </c>
      <c r="F131" s="78">
        <f t="shared" si="20"/>
        <v>0</v>
      </c>
      <c r="G131" s="78">
        <f t="shared" si="20"/>
        <v>96295881.7148</v>
      </c>
      <c r="H131" s="78">
        <f t="shared" si="20"/>
        <v>10063763.739899999</v>
      </c>
      <c r="I131" s="78">
        <f t="shared" si="20"/>
        <v>1887618.0027000001</v>
      </c>
      <c r="J131" s="78">
        <f t="shared" si="20"/>
        <v>290669663.19150001</v>
      </c>
      <c r="K131" s="78">
        <f t="shared" si="20"/>
        <v>1450213920.6536999</v>
      </c>
      <c r="L131" s="57"/>
      <c r="M131" s="118"/>
      <c r="N131" s="118"/>
      <c r="O131" s="70">
        <v>8</v>
      </c>
      <c r="P131" s="67" t="s">
        <v>350</v>
      </c>
      <c r="Q131" s="67">
        <v>125462412.5082</v>
      </c>
      <c r="R131" s="67">
        <v>0</v>
      </c>
      <c r="S131" s="67">
        <v>11492008.160800001</v>
      </c>
      <c r="T131" s="67">
        <v>1201015.5882999999</v>
      </c>
      <c r="U131" s="67">
        <v>225269.46230000001</v>
      </c>
      <c r="V131" s="67">
        <v>240889162.91190001</v>
      </c>
      <c r="W131" s="67">
        <f t="shared" si="19"/>
        <v>379269868.63150001</v>
      </c>
    </row>
    <row r="132" spans="1:23" ht="12.75">
      <c r="A132" s="117">
        <v>7</v>
      </c>
      <c r="B132" s="117" t="s">
        <v>58</v>
      </c>
      <c r="C132" s="58">
        <v>1</v>
      </c>
      <c r="D132" s="67" t="s">
        <v>351</v>
      </c>
      <c r="E132" s="67">
        <v>123732849.98119999</v>
      </c>
      <c r="F132" s="67">
        <v>-6066891.2400000002</v>
      </c>
      <c r="G132" s="67">
        <v>11333585.042099999</v>
      </c>
      <c r="H132" s="67">
        <v>1184458.9837</v>
      </c>
      <c r="I132" s="67">
        <v>222164.00930000001</v>
      </c>
      <c r="J132" s="67">
        <v>33498502.272599999</v>
      </c>
      <c r="K132" s="67">
        <f t="shared" ref="K132:K154" si="21">E132+F132+G132+H132+I132+J132</f>
        <v>163904669.04890001</v>
      </c>
      <c r="L132" s="57"/>
      <c r="M132" s="118"/>
      <c r="N132" s="118"/>
      <c r="O132" s="70">
        <v>9</v>
      </c>
      <c r="P132" s="67" t="s">
        <v>352</v>
      </c>
      <c r="Q132" s="67">
        <v>83775841.349800006</v>
      </c>
      <c r="R132" s="67">
        <v>0</v>
      </c>
      <c r="S132" s="67">
        <v>7673634.1445000004</v>
      </c>
      <c r="T132" s="67">
        <v>801962.03289999999</v>
      </c>
      <c r="U132" s="67">
        <v>150420.6587</v>
      </c>
      <c r="V132" s="67">
        <v>229067793.16350001</v>
      </c>
      <c r="W132" s="67">
        <f t="shared" si="19"/>
        <v>321469651.34940004</v>
      </c>
    </row>
    <row r="133" spans="1:23" ht="12.75">
      <c r="A133" s="118"/>
      <c r="B133" s="118"/>
      <c r="C133" s="58">
        <v>2</v>
      </c>
      <c r="D133" s="67" t="s">
        <v>353</v>
      </c>
      <c r="E133" s="67">
        <v>109175518.3591</v>
      </c>
      <c r="F133" s="67">
        <v>-6066891.2400000002</v>
      </c>
      <c r="G133" s="67">
        <v>10000173.9395</v>
      </c>
      <c r="H133" s="67">
        <v>1045105.8352</v>
      </c>
      <c r="I133" s="67">
        <v>196026.1231</v>
      </c>
      <c r="J133" s="67">
        <v>29100542.354499999</v>
      </c>
      <c r="K133" s="67">
        <f t="shared" si="21"/>
        <v>143450475.3714</v>
      </c>
      <c r="L133" s="57"/>
      <c r="M133" s="118"/>
      <c r="N133" s="118"/>
      <c r="O133" s="70">
        <v>10</v>
      </c>
      <c r="P133" s="67" t="s">
        <v>354</v>
      </c>
      <c r="Q133" s="67">
        <v>142846244.26879999</v>
      </c>
      <c r="R133" s="67">
        <v>0</v>
      </c>
      <c r="S133" s="67">
        <v>13084318.817600001</v>
      </c>
      <c r="T133" s="67">
        <v>1367426.0096</v>
      </c>
      <c r="U133" s="67">
        <v>256482.36780000001</v>
      </c>
      <c r="V133" s="67">
        <v>250613486.19350001</v>
      </c>
      <c r="W133" s="67">
        <f t="shared" si="19"/>
        <v>408167957.6573</v>
      </c>
    </row>
    <row r="134" spans="1:23" ht="12.75">
      <c r="A134" s="118"/>
      <c r="B134" s="118"/>
      <c r="C134" s="58">
        <v>3</v>
      </c>
      <c r="D134" s="67" t="s">
        <v>355</v>
      </c>
      <c r="E134" s="67">
        <v>105714360.4267</v>
      </c>
      <c r="F134" s="67">
        <v>-6066891.2400000002</v>
      </c>
      <c r="G134" s="67">
        <v>9683141.4959999993</v>
      </c>
      <c r="H134" s="67">
        <v>1011973.1658</v>
      </c>
      <c r="I134" s="67">
        <v>189811.56709999999</v>
      </c>
      <c r="J134" s="67">
        <v>27798486.890500002</v>
      </c>
      <c r="K134" s="67">
        <f t="shared" si="21"/>
        <v>138330882.30610001</v>
      </c>
      <c r="L134" s="57"/>
      <c r="M134" s="118"/>
      <c r="N134" s="118"/>
      <c r="O134" s="70">
        <v>11</v>
      </c>
      <c r="P134" s="67" t="s">
        <v>356</v>
      </c>
      <c r="Q134" s="67">
        <v>123483511.579</v>
      </c>
      <c r="R134" s="67">
        <v>0</v>
      </c>
      <c r="S134" s="67">
        <v>11310746.3377</v>
      </c>
      <c r="T134" s="67">
        <v>1182072.1388999999</v>
      </c>
      <c r="U134" s="67">
        <v>221716.31880000001</v>
      </c>
      <c r="V134" s="67">
        <v>242653025.33829999</v>
      </c>
      <c r="W134" s="67">
        <f t="shared" si="19"/>
        <v>378851071.71270001</v>
      </c>
    </row>
    <row r="135" spans="1:23" ht="12.75">
      <c r="A135" s="118"/>
      <c r="B135" s="118"/>
      <c r="C135" s="58">
        <v>4</v>
      </c>
      <c r="D135" s="67" t="s">
        <v>357</v>
      </c>
      <c r="E135" s="67">
        <v>125322992.47310001</v>
      </c>
      <c r="F135" s="67">
        <v>-6066891.2400000002</v>
      </c>
      <c r="G135" s="67">
        <v>11479237.6732</v>
      </c>
      <c r="H135" s="67">
        <v>1199680.9604</v>
      </c>
      <c r="I135" s="67">
        <v>225019.1317</v>
      </c>
      <c r="J135" s="67">
        <v>35222660.2676</v>
      </c>
      <c r="K135" s="67">
        <f t="shared" si="21"/>
        <v>167382699.266</v>
      </c>
      <c r="L135" s="57"/>
      <c r="M135" s="118"/>
      <c r="N135" s="118"/>
      <c r="O135" s="70">
        <v>12</v>
      </c>
      <c r="P135" s="67" t="s">
        <v>358</v>
      </c>
      <c r="Q135" s="67">
        <v>169783703.73390001</v>
      </c>
      <c r="R135" s="67">
        <v>0</v>
      </c>
      <c r="S135" s="67">
        <v>15551715.210000001</v>
      </c>
      <c r="T135" s="67">
        <v>1625290.5611</v>
      </c>
      <c r="U135" s="67">
        <v>304848.94140000001</v>
      </c>
      <c r="V135" s="67">
        <v>258092149.0438</v>
      </c>
      <c r="W135" s="67">
        <f t="shared" si="19"/>
        <v>445357707.49020004</v>
      </c>
    </row>
    <row r="136" spans="1:23" ht="12.75">
      <c r="A136" s="118"/>
      <c r="B136" s="118"/>
      <c r="C136" s="58">
        <v>5</v>
      </c>
      <c r="D136" s="67" t="s">
        <v>359</v>
      </c>
      <c r="E136" s="67">
        <v>162649732.02869999</v>
      </c>
      <c r="F136" s="67">
        <v>-6066891.2400000002</v>
      </c>
      <c r="G136" s="67">
        <v>14898263.236500001</v>
      </c>
      <c r="H136" s="67">
        <v>1556999.1018999999</v>
      </c>
      <c r="I136" s="67">
        <v>292039.79849999998</v>
      </c>
      <c r="J136" s="67">
        <v>45996652.102700002</v>
      </c>
      <c r="K136" s="67">
        <f t="shared" si="21"/>
        <v>219326795.02829999</v>
      </c>
      <c r="L136" s="57"/>
      <c r="M136" s="118"/>
      <c r="N136" s="118"/>
      <c r="O136" s="70">
        <v>13</v>
      </c>
      <c r="P136" s="67" t="s">
        <v>360</v>
      </c>
      <c r="Q136" s="67">
        <v>183694996.9391</v>
      </c>
      <c r="R136" s="67">
        <v>0</v>
      </c>
      <c r="S136" s="67">
        <v>16825950.989799999</v>
      </c>
      <c r="T136" s="67">
        <v>1758459.3696000001</v>
      </c>
      <c r="U136" s="67">
        <v>329826.85690000001</v>
      </c>
      <c r="V136" s="67">
        <v>267100196.05219999</v>
      </c>
      <c r="W136" s="67">
        <f t="shared" si="19"/>
        <v>469709430.2076</v>
      </c>
    </row>
    <row r="137" spans="1:23" ht="12.75">
      <c r="A137" s="118"/>
      <c r="B137" s="118"/>
      <c r="C137" s="58">
        <v>6</v>
      </c>
      <c r="D137" s="67" t="s">
        <v>361</v>
      </c>
      <c r="E137" s="67">
        <v>132886869.65539999</v>
      </c>
      <c r="F137" s="67">
        <v>-6066891.2400000002</v>
      </c>
      <c r="G137" s="67">
        <v>12172067.793199999</v>
      </c>
      <c r="H137" s="67">
        <v>1272087.7811</v>
      </c>
      <c r="I137" s="67">
        <v>238600.17569999999</v>
      </c>
      <c r="J137" s="67">
        <v>34381231.739200003</v>
      </c>
      <c r="K137" s="67">
        <f t="shared" si="21"/>
        <v>174883965.90459999</v>
      </c>
      <c r="L137" s="57"/>
      <c r="M137" s="118"/>
      <c r="N137" s="118"/>
      <c r="O137" s="70">
        <v>14</v>
      </c>
      <c r="P137" s="67" t="s">
        <v>362</v>
      </c>
      <c r="Q137" s="67">
        <v>98885857.129199997</v>
      </c>
      <c r="R137" s="67">
        <v>0</v>
      </c>
      <c r="S137" s="67">
        <v>9057669.5792999994</v>
      </c>
      <c r="T137" s="67">
        <v>946605.86780000001</v>
      </c>
      <c r="U137" s="67">
        <v>177550.89689999999</v>
      </c>
      <c r="V137" s="67">
        <v>235450766.4147</v>
      </c>
      <c r="W137" s="67">
        <f t="shared" si="19"/>
        <v>344518449.88789999</v>
      </c>
    </row>
    <row r="138" spans="1:23" ht="12.75">
      <c r="A138" s="118"/>
      <c r="B138" s="118"/>
      <c r="C138" s="58">
        <v>7</v>
      </c>
      <c r="D138" s="67" t="s">
        <v>363</v>
      </c>
      <c r="E138" s="67">
        <v>126055600.65350001</v>
      </c>
      <c r="F138" s="67">
        <v>-6066891.2400000002</v>
      </c>
      <c r="G138" s="67">
        <v>11546342.545700001</v>
      </c>
      <c r="H138" s="67">
        <v>1206694.0078</v>
      </c>
      <c r="I138" s="67">
        <v>226334.53959999999</v>
      </c>
      <c r="J138" s="67">
        <v>32440990.011500001</v>
      </c>
      <c r="K138" s="67">
        <f t="shared" si="21"/>
        <v>165409070.51810002</v>
      </c>
      <c r="L138" s="57"/>
      <c r="M138" s="118"/>
      <c r="N138" s="118"/>
      <c r="O138" s="70">
        <v>15</v>
      </c>
      <c r="P138" s="67" t="s">
        <v>364</v>
      </c>
      <c r="Q138" s="67">
        <v>119321667.91060001</v>
      </c>
      <c r="R138" s="67">
        <v>0</v>
      </c>
      <c r="S138" s="67">
        <v>10929533.028899999</v>
      </c>
      <c r="T138" s="67">
        <v>1142232.0064999999</v>
      </c>
      <c r="U138" s="67">
        <v>214243.6721</v>
      </c>
      <c r="V138" s="67">
        <v>242967051.29629999</v>
      </c>
      <c r="W138" s="67">
        <f t="shared" si="19"/>
        <v>374574727.91439998</v>
      </c>
    </row>
    <row r="139" spans="1:23" ht="12.75">
      <c r="A139" s="118"/>
      <c r="B139" s="118"/>
      <c r="C139" s="58">
        <v>8</v>
      </c>
      <c r="D139" s="67" t="s">
        <v>365</v>
      </c>
      <c r="E139" s="67">
        <v>108326195.8048</v>
      </c>
      <c r="F139" s="67">
        <v>-6066891.2400000002</v>
      </c>
      <c r="G139" s="67">
        <v>9922378.3549000006</v>
      </c>
      <c r="H139" s="67">
        <v>1036975.5147000001</v>
      </c>
      <c r="I139" s="67">
        <v>194501.15289999999</v>
      </c>
      <c r="J139" s="67">
        <v>29560197.503400002</v>
      </c>
      <c r="K139" s="67">
        <f t="shared" si="21"/>
        <v>142973357.0907</v>
      </c>
      <c r="L139" s="57"/>
      <c r="M139" s="118"/>
      <c r="N139" s="118"/>
      <c r="O139" s="70">
        <v>16</v>
      </c>
      <c r="P139" s="67" t="s">
        <v>366</v>
      </c>
      <c r="Q139" s="67">
        <v>178633501.48370001</v>
      </c>
      <c r="R139" s="67">
        <v>0</v>
      </c>
      <c r="S139" s="67">
        <v>16362332.0787</v>
      </c>
      <c r="T139" s="67">
        <v>1710007.1295</v>
      </c>
      <c r="U139" s="67">
        <v>320738.87319999997</v>
      </c>
      <c r="V139" s="67">
        <v>264852314.39399999</v>
      </c>
      <c r="W139" s="67">
        <f t="shared" si="19"/>
        <v>461878893.95910001</v>
      </c>
    </row>
    <row r="140" spans="1:23" ht="12.75">
      <c r="A140" s="118"/>
      <c r="B140" s="118"/>
      <c r="C140" s="58">
        <v>9</v>
      </c>
      <c r="D140" s="67" t="s">
        <v>367</v>
      </c>
      <c r="E140" s="67">
        <v>136843924.634</v>
      </c>
      <c r="F140" s="67">
        <v>-6066891.2400000002</v>
      </c>
      <c r="G140" s="67">
        <v>12534523.0274</v>
      </c>
      <c r="H140" s="67">
        <v>1309967.5301999999</v>
      </c>
      <c r="I140" s="67">
        <v>245705.12160000001</v>
      </c>
      <c r="J140" s="67">
        <v>36680132.203699999</v>
      </c>
      <c r="K140" s="67">
        <f t="shared" si="21"/>
        <v>181547361.27690002</v>
      </c>
      <c r="L140" s="57"/>
      <c r="M140" s="118"/>
      <c r="N140" s="118"/>
      <c r="O140" s="70">
        <v>17</v>
      </c>
      <c r="P140" s="67" t="s">
        <v>368</v>
      </c>
      <c r="Q140" s="67">
        <v>173331481.23769999</v>
      </c>
      <c r="R140" s="67">
        <v>0</v>
      </c>
      <c r="S140" s="67">
        <v>15876681.7654</v>
      </c>
      <c r="T140" s="67">
        <v>1659252.4147000001</v>
      </c>
      <c r="U140" s="67">
        <v>311219.02399999998</v>
      </c>
      <c r="V140" s="67">
        <v>262427151.0609</v>
      </c>
      <c r="W140" s="67">
        <f t="shared" si="19"/>
        <v>453605785.50269997</v>
      </c>
    </row>
    <row r="141" spans="1:23" ht="12.75">
      <c r="A141" s="118"/>
      <c r="B141" s="118"/>
      <c r="C141" s="58">
        <v>10</v>
      </c>
      <c r="D141" s="67" t="s">
        <v>369</v>
      </c>
      <c r="E141" s="67">
        <v>129469865.95370001</v>
      </c>
      <c r="F141" s="67">
        <v>-6066891.2400000002</v>
      </c>
      <c r="G141" s="67">
        <v>11859079.7545</v>
      </c>
      <c r="H141" s="67">
        <v>1239377.7875000001</v>
      </c>
      <c r="I141" s="67">
        <v>232464.89929999999</v>
      </c>
      <c r="J141" s="67">
        <v>36746352.5317</v>
      </c>
      <c r="K141" s="67">
        <f t="shared" si="21"/>
        <v>173480249.68669999</v>
      </c>
      <c r="L141" s="57"/>
      <c r="M141" s="118"/>
      <c r="N141" s="118"/>
      <c r="O141" s="70">
        <v>18</v>
      </c>
      <c r="P141" s="67" t="s">
        <v>370</v>
      </c>
      <c r="Q141" s="67">
        <v>176985937.74340001</v>
      </c>
      <c r="R141" s="67">
        <v>0</v>
      </c>
      <c r="S141" s="67">
        <v>16211419.820800001</v>
      </c>
      <c r="T141" s="67">
        <v>1694235.4757000001</v>
      </c>
      <c r="U141" s="67">
        <v>317780.65019999997</v>
      </c>
      <c r="V141" s="67">
        <v>264054060.96419999</v>
      </c>
      <c r="W141" s="67">
        <f t="shared" si="19"/>
        <v>459263434.65429997</v>
      </c>
    </row>
    <row r="142" spans="1:23" ht="12.75">
      <c r="A142" s="118"/>
      <c r="B142" s="118"/>
      <c r="C142" s="58">
        <v>11</v>
      </c>
      <c r="D142" s="67" t="s">
        <v>371</v>
      </c>
      <c r="E142" s="67">
        <v>148234355.74680001</v>
      </c>
      <c r="F142" s="67">
        <v>-6066891.2400000002</v>
      </c>
      <c r="G142" s="67">
        <v>13577854.848300001</v>
      </c>
      <c r="H142" s="67">
        <v>1419004.851</v>
      </c>
      <c r="I142" s="67">
        <v>266156.79499999998</v>
      </c>
      <c r="J142" s="67">
        <v>38344594.724799998</v>
      </c>
      <c r="K142" s="67">
        <f t="shared" si="21"/>
        <v>195775075.72589999</v>
      </c>
      <c r="L142" s="57"/>
      <c r="M142" s="118"/>
      <c r="N142" s="118"/>
      <c r="O142" s="70">
        <v>19</v>
      </c>
      <c r="P142" s="67" t="s">
        <v>372</v>
      </c>
      <c r="Q142" s="67">
        <v>136882073.83739999</v>
      </c>
      <c r="R142" s="67">
        <v>0</v>
      </c>
      <c r="S142" s="67">
        <v>12538017.3883</v>
      </c>
      <c r="T142" s="67">
        <v>1310332.7216</v>
      </c>
      <c r="U142" s="67">
        <v>245773.61900000001</v>
      </c>
      <c r="V142" s="67">
        <v>248863922.9154</v>
      </c>
      <c r="W142" s="67">
        <f t="shared" si="19"/>
        <v>399840120.48169994</v>
      </c>
    </row>
    <row r="143" spans="1:23" ht="12.75">
      <c r="A143" s="118"/>
      <c r="B143" s="118"/>
      <c r="C143" s="58">
        <v>12</v>
      </c>
      <c r="D143" s="67" t="s">
        <v>373</v>
      </c>
      <c r="E143" s="67">
        <v>113835254.06200001</v>
      </c>
      <c r="F143" s="67">
        <v>-6066891.2400000002</v>
      </c>
      <c r="G143" s="67">
        <v>10426992.7743</v>
      </c>
      <c r="H143" s="67">
        <v>1089712.1447999999</v>
      </c>
      <c r="I143" s="67">
        <v>204392.74170000001</v>
      </c>
      <c r="J143" s="67">
        <v>32816932.670200001</v>
      </c>
      <c r="K143" s="67">
        <f t="shared" si="21"/>
        <v>152306393.153</v>
      </c>
      <c r="L143" s="57"/>
      <c r="M143" s="114"/>
      <c r="N143" s="114"/>
      <c r="O143" s="70">
        <v>20</v>
      </c>
      <c r="P143" s="67" t="s">
        <v>374</v>
      </c>
      <c r="Q143" s="67">
        <v>156575675.16980001</v>
      </c>
      <c r="R143" s="67">
        <v>0</v>
      </c>
      <c r="S143" s="67">
        <v>14341896.516000001</v>
      </c>
      <c r="T143" s="67">
        <v>1498853.9027</v>
      </c>
      <c r="U143" s="67">
        <v>281133.74709999998</v>
      </c>
      <c r="V143" s="67">
        <v>255895633.25839999</v>
      </c>
      <c r="W143" s="67">
        <f t="shared" si="19"/>
        <v>428593192.59399998</v>
      </c>
    </row>
    <row r="144" spans="1:23" ht="12.75">
      <c r="A144" s="118"/>
      <c r="B144" s="118"/>
      <c r="C144" s="58">
        <v>13</v>
      </c>
      <c r="D144" s="67" t="s">
        <v>375</v>
      </c>
      <c r="E144" s="67">
        <v>136742896.29809999</v>
      </c>
      <c r="F144" s="67">
        <v>-6066891.2400000002</v>
      </c>
      <c r="G144" s="67">
        <v>12525269.1127</v>
      </c>
      <c r="H144" s="67">
        <v>1309000.415</v>
      </c>
      <c r="I144" s="67">
        <v>245523.72380000001</v>
      </c>
      <c r="J144" s="67">
        <v>41725093.879900001</v>
      </c>
      <c r="K144" s="67">
        <f t="shared" si="21"/>
        <v>186480892.1895</v>
      </c>
      <c r="L144" s="57"/>
      <c r="M144" s="58"/>
      <c r="N144" s="119" t="s">
        <v>376</v>
      </c>
      <c r="O144" s="111"/>
      <c r="P144" s="109"/>
      <c r="Q144" s="78">
        <f t="shared" ref="Q144:W144" si="22">SUM(Q124:Q143)</f>
        <v>2957015851.2963996</v>
      </c>
      <c r="R144" s="78">
        <f t="shared" si="22"/>
        <v>0</v>
      </c>
      <c r="S144" s="78">
        <f t="shared" si="22"/>
        <v>270854430.546</v>
      </c>
      <c r="T144" s="78">
        <f t="shared" si="22"/>
        <v>28306662.220399998</v>
      </c>
      <c r="U144" s="78">
        <f t="shared" si="22"/>
        <v>5309362.0423999997</v>
      </c>
      <c r="V144" s="78">
        <f t="shared" si="22"/>
        <v>5043920402.9477997</v>
      </c>
      <c r="W144" s="78">
        <f t="shared" si="22"/>
        <v>8305406709.0529995</v>
      </c>
    </row>
    <row r="145" spans="1:23" ht="12.75">
      <c r="A145" s="118"/>
      <c r="B145" s="118"/>
      <c r="C145" s="58">
        <v>14</v>
      </c>
      <c r="D145" s="67" t="s">
        <v>377</v>
      </c>
      <c r="E145" s="67">
        <v>101012524.6582</v>
      </c>
      <c r="F145" s="67">
        <v>-6066891.2400000002</v>
      </c>
      <c r="G145" s="67">
        <v>9252466.4121000003</v>
      </c>
      <c r="H145" s="67">
        <v>966963.84439999994</v>
      </c>
      <c r="I145" s="67">
        <v>181369.3572</v>
      </c>
      <c r="J145" s="67">
        <v>27943560.774700001</v>
      </c>
      <c r="K145" s="67">
        <f t="shared" si="21"/>
        <v>133289993.8066</v>
      </c>
      <c r="L145" s="57"/>
      <c r="M145" s="117">
        <v>25</v>
      </c>
      <c r="N145" s="117" t="s">
        <v>94</v>
      </c>
      <c r="O145" s="70">
        <v>1</v>
      </c>
      <c r="P145" s="67" t="s">
        <v>378</v>
      </c>
      <c r="Q145" s="67">
        <v>102447666.4463</v>
      </c>
      <c r="R145" s="67">
        <v>-3018317.48</v>
      </c>
      <c r="S145" s="67">
        <v>9383921.4098000005</v>
      </c>
      <c r="T145" s="67">
        <v>980702.04390000005</v>
      </c>
      <c r="U145" s="67">
        <v>183946.17379999999</v>
      </c>
      <c r="V145" s="67">
        <v>29083311.9956</v>
      </c>
      <c r="W145" s="67">
        <f t="shared" ref="W145:W157" si="23">Q145+R145+S145+T145+U145+V145</f>
        <v>139061230.58939999</v>
      </c>
    </row>
    <row r="146" spans="1:23" ht="12.75">
      <c r="A146" s="118"/>
      <c r="B146" s="118"/>
      <c r="C146" s="58">
        <v>15</v>
      </c>
      <c r="D146" s="67" t="s">
        <v>379</v>
      </c>
      <c r="E146" s="67">
        <v>106115794.5588</v>
      </c>
      <c r="F146" s="67">
        <v>-6066891.2400000002</v>
      </c>
      <c r="G146" s="67">
        <v>9719911.7463000007</v>
      </c>
      <c r="H146" s="67">
        <v>1015815.9793</v>
      </c>
      <c r="I146" s="67">
        <v>190532.3475</v>
      </c>
      <c r="J146" s="67">
        <v>30015687.851799998</v>
      </c>
      <c r="K146" s="67">
        <f t="shared" si="21"/>
        <v>140990851.2437</v>
      </c>
      <c r="L146" s="57"/>
      <c r="M146" s="118"/>
      <c r="N146" s="118"/>
      <c r="O146" s="70">
        <v>2</v>
      </c>
      <c r="P146" s="67" t="s">
        <v>380</v>
      </c>
      <c r="Q146" s="67">
        <v>115477018.0553</v>
      </c>
      <c r="R146" s="67">
        <v>-3018317.48</v>
      </c>
      <c r="S146" s="67">
        <v>10577373.7915</v>
      </c>
      <c r="T146" s="67">
        <v>1105428.2793000001</v>
      </c>
      <c r="U146" s="67">
        <v>207340.55119999999</v>
      </c>
      <c r="V146" s="67">
        <v>29023894.175099999</v>
      </c>
      <c r="W146" s="67">
        <f t="shared" si="23"/>
        <v>153372737.37239999</v>
      </c>
    </row>
    <row r="147" spans="1:23" ht="12.75">
      <c r="A147" s="118"/>
      <c r="B147" s="118"/>
      <c r="C147" s="58">
        <v>16</v>
      </c>
      <c r="D147" s="67" t="s">
        <v>381</v>
      </c>
      <c r="E147" s="67">
        <v>96790545.781000003</v>
      </c>
      <c r="F147" s="67">
        <v>-6066891.2400000002</v>
      </c>
      <c r="G147" s="67">
        <v>8865744.8853999991</v>
      </c>
      <c r="H147" s="67">
        <v>926548.05500000005</v>
      </c>
      <c r="I147" s="67">
        <v>173788.73689999999</v>
      </c>
      <c r="J147" s="67">
        <v>26043509.371800002</v>
      </c>
      <c r="K147" s="67">
        <f t="shared" si="21"/>
        <v>126733245.59010002</v>
      </c>
      <c r="L147" s="57"/>
      <c r="M147" s="118"/>
      <c r="N147" s="118"/>
      <c r="O147" s="70">
        <v>3</v>
      </c>
      <c r="P147" s="67" t="s">
        <v>382</v>
      </c>
      <c r="Q147" s="67">
        <v>118238215.6295</v>
      </c>
      <c r="R147" s="67">
        <v>-3018317.48</v>
      </c>
      <c r="S147" s="67">
        <v>10830291.8123</v>
      </c>
      <c r="T147" s="67">
        <v>1131860.4295000001</v>
      </c>
      <c r="U147" s="67">
        <v>212298.31890000001</v>
      </c>
      <c r="V147" s="67">
        <v>30900345.0418</v>
      </c>
      <c r="W147" s="67">
        <f t="shared" si="23"/>
        <v>158294693.752</v>
      </c>
    </row>
    <row r="148" spans="1:23" ht="12.75">
      <c r="A148" s="118"/>
      <c r="B148" s="118"/>
      <c r="C148" s="58">
        <v>17</v>
      </c>
      <c r="D148" s="67" t="s">
        <v>383</v>
      </c>
      <c r="E148" s="67">
        <v>122469608.7306</v>
      </c>
      <c r="F148" s="67">
        <v>-6066891.2400000002</v>
      </c>
      <c r="G148" s="67">
        <v>11217875.6557</v>
      </c>
      <c r="H148" s="67">
        <v>1172366.3385000001</v>
      </c>
      <c r="I148" s="67">
        <v>219895.8425</v>
      </c>
      <c r="J148" s="67">
        <v>32898354.520100001</v>
      </c>
      <c r="K148" s="67">
        <f t="shared" si="21"/>
        <v>161911209.84740001</v>
      </c>
      <c r="L148" s="57"/>
      <c r="M148" s="118"/>
      <c r="N148" s="118"/>
      <c r="O148" s="70">
        <v>4</v>
      </c>
      <c r="P148" s="67" t="s">
        <v>384</v>
      </c>
      <c r="Q148" s="67">
        <v>139504981.55140001</v>
      </c>
      <c r="R148" s="67">
        <v>-3018317.48</v>
      </c>
      <c r="S148" s="67">
        <v>12778268.442399999</v>
      </c>
      <c r="T148" s="67">
        <v>1335441.0626999999</v>
      </c>
      <c r="U148" s="67">
        <v>250483.08530000001</v>
      </c>
      <c r="V148" s="67">
        <v>35472601.8609</v>
      </c>
      <c r="W148" s="67">
        <f t="shared" si="23"/>
        <v>186323458.52270001</v>
      </c>
    </row>
    <row r="149" spans="1:23" ht="12.75">
      <c r="A149" s="118"/>
      <c r="B149" s="118"/>
      <c r="C149" s="58">
        <v>18</v>
      </c>
      <c r="D149" s="67" t="s">
        <v>385</v>
      </c>
      <c r="E149" s="67">
        <v>114766468.1973</v>
      </c>
      <c r="F149" s="67">
        <v>-6066891.2400000002</v>
      </c>
      <c r="G149" s="67">
        <v>10512289.4</v>
      </c>
      <c r="H149" s="67">
        <v>1098626.3899000001</v>
      </c>
      <c r="I149" s="67">
        <v>206064.7493</v>
      </c>
      <c r="J149" s="67">
        <v>33343363.4538</v>
      </c>
      <c r="K149" s="67">
        <f t="shared" si="21"/>
        <v>153859920.95030001</v>
      </c>
      <c r="L149" s="57"/>
      <c r="M149" s="118"/>
      <c r="N149" s="118"/>
      <c r="O149" s="70">
        <v>5</v>
      </c>
      <c r="P149" s="67" t="s">
        <v>386</v>
      </c>
      <c r="Q149" s="67">
        <v>99612560.330899999</v>
      </c>
      <c r="R149" s="67">
        <v>-3018317.48</v>
      </c>
      <c r="S149" s="67">
        <v>9124233.5721000005</v>
      </c>
      <c r="T149" s="67">
        <v>953562.38859999995</v>
      </c>
      <c r="U149" s="67">
        <v>178855.7023</v>
      </c>
      <c r="V149" s="67">
        <v>26710972.215599999</v>
      </c>
      <c r="W149" s="67">
        <f t="shared" si="23"/>
        <v>133561866.7295</v>
      </c>
    </row>
    <row r="150" spans="1:23" ht="12.75">
      <c r="A150" s="118"/>
      <c r="B150" s="118"/>
      <c r="C150" s="58">
        <v>19</v>
      </c>
      <c r="D150" s="67" t="s">
        <v>387</v>
      </c>
      <c r="E150" s="67">
        <v>134412659.6099</v>
      </c>
      <c r="F150" s="67">
        <v>-6066891.2400000002</v>
      </c>
      <c r="G150" s="67">
        <v>12311825.9109</v>
      </c>
      <c r="H150" s="67">
        <v>1286693.7294000001</v>
      </c>
      <c r="I150" s="67">
        <v>241339.75229999999</v>
      </c>
      <c r="J150" s="67">
        <v>39244816.353600003</v>
      </c>
      <c r="K150" s="67">
        <f t="shared" si="21"/>
        <v>181430444.11610001</v>
      </c>
      <c r="L150" s="57"/>
      <c r="M150" s="118"/>
      <c r="N150" s="118"/>
      <c r="O150" s="70">
        <v>6</v>
      </c>
      <c r="P150" s="67" t="s">
        <v>388</v>
      </c>
      <c r="Q150" s="67">
        <v>93669108.244900003</v>
      </c>
      <c r="R150" s="67">
        <v>-3018317.48</v>
      </c>
      <c r="S150" s="67">
        <v>8579829.8857000005</v>
      </c>
      <c r="T150" s="67">
        <v>896667.43130000005</v>
      </c>
      <c r="U150" s="67">
        <v>168184.15349999999</v>
      </c>
      <c r="V150" s="67">
        <v>27641874.5414</v>
      </c>
      <c r="W150" s="67">
        <f t="shared" si="23"/>
        <v>127937346.77680001</v>
      </c>
    </row>
    <row r="151" spans="1:23" ht="12.75">
      <c r="A151" s="118"/>
      <c r="B151" s="118"/>
      <c r="C151" s="58">
        <v>20</v>
      </c>
      <c r="D151" s="67" t="s">
        <v>389</v>
      </c>
      <c r="E151" s="67">
        <v>93158423.758499995</v>
      </c>
      <c r="F151" s="67">
        <v>-6066891.2400000002</v>
      </c>
      <c r="G151" s="67">
        <v>8533052.6065999996</v>
      </c>
      <c r="H151" s="67">
        <v>891778.79559999995</v>
      </c>
      <c r="I151" s="67">
        <v>167267.2126</v>
      </c>
      <c r="J151" s="67">
        <v>26599649.065699998</v>
      </c>
      <c r="K151" s="67">
        <f t="shared" si="21"/>
        <v>123283280.19899999</v>
      </c>
      <c r="L151" s="57"/>
      <c r="M151" s="118"/>
      <c r="N151" s="118"/>
      <c r="O151" s="70">
        <v>7</v>
      </c>
      <c r="P151" s="67" t="s">
        <v>390</v>
      </c>
      <c r="Q151" s="67">
        <v>107025369.2827</v>
      </c>
      <c r="R151" s="67">
        <v>-3018317.48</v>
      </c>
      <c r="S151" s="67">
        <v>9803226.2620999999</v>
      </c>
      <c r="T151" s="67">
        <v>1024523.0765</v>
      </c>
      <c r="U151" s="67">
        <v>192165.5013</v>
      </c>
      <c r="V151" s="67">
        <v>28827801.484700002</v>
      </c>
      <c r="W151" s="67">
        <f t="shared" si="23"/>
        <v>143854768.12729999</v>
      </c>
    </row>
    <row r="152" spans="1:23" ht="12.75">
      <c r="A152" s="118"/>
      <c r="B152" s="118"/>
      <c r="C152" s="58">
        <v>21</v>
      </c>
      <c r="D152" s="67" t="s">
        <v>391</v>
      </c>
      <c r="E152" s="67">
        <v>127377686.87090001</v>
      </c>
      <c r="F152" s="67">
        <v>-6066891.2400000002</v>
      </c>
      <c r="G152" s="67">
        <v>11667441.967399999</v>
      </c>
      <c r="H152" s="67">
        <v>1219349.9589</v>
      </c>
      <c r="I152" s="67">
        <v>228708.3634</v>
      </c>
      <c r="J152" s="67">
        <v>36139541.098399997</v>
      </c>
      <c r="K152" s="67">
        <f t="shared" si="21"/>
        <v>170565837.01900002</v>
      </c>
      <c r="L152" s="57"/>
      <c r="M152" s="118"/>
      <c r="N152" s="118"/>
      <c r="O152" s="70">
        <v>8</v>
      </c>
      <c r="P152" s="67" t="s">
        <v>392</v>
      </c>
      <c r="Q152" s="67">
        <v>167468894.48140001</v>
      </c>
      <c r="R152" s="67">
        <v>-3018317.48</v>
      </c>
      <c r="S152" s="67">
        <v>15339685.1184</v>
      </c>
      <c r="T152" s="67">
        <v>1603131.5578999999</v>
      </c>
      <c r="U152" s="67">
        <v>300692.67</v>
      </c>
      <c r="V152" s="67">
        <v>44165581.711300001</v>
      </c>
      <c r="W152" s="67">
        <f t="shared" si="23"/>
        <v>225859668.05900002</v>
      </c>
    </row>
    <row r="153" spans="1:23" ht="12.75">
      <c r="A153" s="118"/>
      <c r="B153" s="118"/>
      <c r="C153" s="58">
        <v>22</v>
      </c>
      <c r="D153" s="67" t="s">
        <v>393</v>
      </c>
      <c r="E153" s="67">
        <v>124029963.2553</v>
      </c>
      <c r="F153" s="67">
        <v>-6066891.2400000002</v>
      </c>
      <c r="G153" s="67">
        <v>11360799.7919</v>
      </c>
      <c r="H153" s="67">
        <v>1187303.1636000001</v>
      </c>
      <c r="I153" s="67">
        <v>222697.48019999999</v>
      </c>
      <c r="J153" s="67">
        <v>34155083.071900003</v>
      </c>
      <c r="K153" s="67">
        <f t="shared" si="21"/>
        <v>164888955.52289999</v>
      </c>
      <c r="L153" s="57"/>
      <c r="M153" s="118"/>
      <c r="N153" s="118"/>
      <c r="O153" s="70">
        <v>9</v>
      </c>
      <c r="P153" s="67" t="s">
        <v>394</v>
      </c>
      <c r="Q153" s="67">
        <v>155200885.0395</v>
      </c>
      <c r="R153" s="67">
        <v>-3018317.48</v>
      </c>
      <c r="S153" s="67">
        <v>14215969.5624</v>
      </c>
      <c r="T153" s="67">
        <v>1485693.4321999999</v>
      </c>
      <c r="U153" s="67">
        <v>278665.2928</v>
      </c>
      <c r="V153" s="67">
        <v>34386838.3697</v>
      </c>
      <c r="W153" s="67">
        <f t="shared" si="23"/>
        <v>202549734.21660006</v>
      </c>
    </row>
    <row r="154" spans="1:23" ht="12.75">
      <c r="A154" s="114"/>
      <c r="B154" s="114"/>
      <c r="C154" s="58">
        <v>23</v>
      </c>
      <c r="D154" s="67" t="s">
        <v>395</v>
      </c>
      <c r="E154" s="67">
        <v>131369677.4058</v>
      </c>
      <c r="F154" s="67">
        <v>-6066891.2400000002</v>
      </c>
      <c r="G154" s="67">
        <v>12033097.201400001</v>
      </c>
      <c r="H154" s="67">
        <v>1257564.1359999999</v>
      </c>
      <c r="I154" s="67">
        <v>235876.03649999999</v>
      </c>
      <c r="J154" s="67">
        <v>37055103.0757</v>
      </c>
      <c r="K154" s="67">
        <f t="shared" si="21"/>
        <v>175884426.61540002</v>
      </c>
      <c r="L154" s="57"/>
      <c r="M154" s="118"/>
      <c r="N154" s="118"/>
      <c r="O154" s="70">
        <v>10</v>
      </c>
      <c r="P154" s="67" t="s">
        <v>396</v>
      </c>
      <c r="Q154" s="67">
        <v>118726314.1137</v>
      </c>
      <c r="R154" s="67">
        <v>-3018317.48</v>
      </c>
      <c r="S154" s="67">
        <v>10875000.2764</v>
      </c>
      <c r="T154" s="67">
        <v>1136532.8559000001</v>
      </c>
      <c r="U154" s="67">
        <v>213174.70629999999</v>
      </c>
      <c r="V154" s="67">
        <v>31561298.881700002</v>
      </c>
      <c r="W154" s="67">
        <f t="shared" si="23"/>
        <v>159494003.354</v>
      </c>
    </row>
    <row r="155" spans="1:23" ht="12.75">
      <c r="A155" s="58"/>
      <c r="B155" s="119" t="s">
        <v>397</v>
      </c>
      <c r="C155" s="111"/>
      <c r="D155" s="109"/>
      <c r="E155" s="78">
        <f t="shared" ref="E155:K155" si="24">SUM(E132:E154)</f>
        <v>2810493768.9033999</v>
      </c>
      <c r="F155" s="78">
        <f t="shared" si="24"/>
        <v>-139538498.51999995</v>
      </c>
      <c r="G155" s="78">
        <f t="shared" si="24"/>
        <v>257433415.176</v>
      </c>
      <c r="H155" s="78">
        <f t="shared" si="24"/>
        <v>26904048.469700005</v>
      </c>
      <c r="I155" s="78">
        <f t="shared" si="24"/>
        <v>5046279.6576999994</v>
      </c>
      <c r="J155" s="78">
        <f t="shared" si="24"/>
        <v>777751037.78980005</v>
      </c>
      <c r="K155" s="78">
        <f t="shared" si="24"/>
        <v>3738090051.4765997</v>
      </c>
      <c r="L155" s="57"/>
      <c r="M155" s="118"/>
      <c r="N155" s="118"/>
      <c r="O155" s="70">
        <v>11</v>
      </c>
      <c r="P155" s="67" t="s">
        <v>377</v>
      </c>
      <c r="Q155" s="67">
        <v>113644026.07449999</v>
      </c>
      <c r="R155" s="67">
        <v>-3018317.48</v>
      </c>
      <c r="S155" s="67">
        <v>10409476.8223</v>
      </c>
      <c r="T155" s="67">
        <v>1087881.5743</v>
      </c>
      <c r="U155" s="67">
        <v>204049.38920000001</v>
      </c>
      <c r="V155" s="67">
        <v>31543598.479499999</v>
      </c>
      <c r="W155" s="67">
        <f t="shared" si="23"/>
        <v>153870714.85980001</v>
      </c>
    </row>
    <row r="156" spans="1:23" ht="12.75">
      <c r="A156" s="117">
        <v>8</v>
      </c>
      <c r="B156" s="117" t="s">
        <v>62</v>
      </c>
      <c r="C156" s="58">
        <v>1</v>
      </c>
      <c r="D156" s="67" t="s">
        <v>398</v>
      </c>
      <c r="E156" s="67">
        <v>110324220.1776</v>
      </c>
      <c r="F156" s="67">
        <v>0</v>
      </c>
      <c r="G156" s="67">
        <v>10105391.8323</v>
      </c>
      <c r="H156" s="67">
        <v>1056102.0273</v>
      </c>
      <c r="I156" s="67">
        <v>198088.63269999999</v>
      </c>
      <c r="J156" s="67">
        <v>28091701.149500001</v>
      </c>
      <c r="K156" s="67">
        <f t="shared" ref="K156:K182" si="25">E156+F156+G156+H156+I156+J156</f>
        <v>149775503.81940001</v>
      </c>
      <c r="L156" s="57"/>
      <c r="M156" s="118"/>
      <c r="N156" s="118"/>
      <c r="O156" s="70">
        <v>12</v>
      </c>
      <c r="P156" s="67" t="s">
        <v>399</v>
      </c>
      <c r="Q156" s="67">
        <v>120738620.8047</v>
      </c>
      <c r="R156" s="67">
        <v>-3018317.48</v>
      </c>
      <c r="S156" s="67">
        <v>11059321.974400001</v>
      </c>
      <c r="T156" s="67">
        <v>1155796.0889999999</v>
      </c>
      <c r="U156" s="67">
        <v>216787.8302</v>
      </c>
      <c r="V156" s="67">
        <v>29475289.136300001</v>
      </c>
      <c r="W156" s="67">
        <f t="shared" si="23"/>
        <v>159627498.35460001</v>
      </c>
    </row>
    <row r="157" spans="1:23" ht="12.75">
      <c r="A157" s="118"/>
      <c r="B157" s="118"/>
      <c r="C157" s="58">
        <v>2</v>
      </c>
      <c r="D157" s="67" t="s">
        <v>400</v>
      </c>
      <c r="E157" s="67">
        <v>106679490.56299999</v>
      </c>
      <c r="F157" s="67">
        <v>0</v>
      </c>
      <c r="G157" s="67">
        <v>9771544.7331000008</v>
      </c>
      <c r="H157" s="67">
        <v>1021212.079</v>
      </c>
      <c r="I157" s="67">
        <v>191544.4713</v>
      </c>
      <c r="J157" s="67">
        <v>30723230.347399998</v>
      </c>
      <c r="K157" s="67">
        <f t="shared" si="25"/>
        <v>148387022.1938</v>
      </c>
      <c r="L157" s="57"/>
      <c r="M157" s="114"/>
      <c r="N157" s="114"/>
      <c r="O157" s="70">
        <v>13</v>
      </c>
      <c r="P157" s="67" t="s">
        <v>401</v>
      </c>
      <c r="Q157" s="67">
        <v>96924765.159799993</v>
      </c>
      <c r="R157" s="67">
        <v>-3018317.48</v>
      </c>
      <c r="S157" s="67">
        <v>8878039.0073000006</v>
      </c>
      <c r="T157" s="67">
        <v>927832.89850000001</v>
      </c>
      <c r="U157" s="67">
        <v>174029.72959999999</v>
      </c>
      <c r="V157" s="67">
        <v>26269572.775600001</v>
      </c>
      <c r="W157" s="67">
        <f t="shared" si="23"/>
        <v>130155922.09079999</v>
      </c>
    </row>
    <row r="158" spans="1:23" ht="12.75">
      <c r="A158" s="118"/>
      <c r="B158" s="118"/>
      <c r="C158" s="58">
        <v>3</v>
      </c>
      <c r="D158" s="67" t="s">
        <v>402</v>
      </c>
      <c r="E158" s="67">
        <v>149666703.77200001</v>
      </c>
      <c r="F158" s="67">
        <v>0</v>
      </c>
      <c r="G158" s="67">
        <v>13709053.9451</v>
      </c>
      <c r="H158" s="67">
        <v>1432716.3067000001</v>
      </c>
      <c r="I158" s="67">
        <v>268728.59529999999</v>
      </c>
      <c r="J158" s="67">
        <v>39878503.0537</v>
      </c>
      <c r="K158" s="67">
        <f t="shared" si="25"/>
        <v>204955705.6728</v>
      </c>
      <c r="L158" s="57"/>
      <c r="M158" s="58"/>
      <c r="N158" s="119" t="s">
        <v>403</v>
      </c>
      <c r="O158" s="111"/>
      <c r="P158" s="109"/>
      <c r="Q158" s="78">
        <f t="shared" ref="Q158:W158" si="26">SUM(Q145:Q157)</f>
        <v>1548678425.2145998</v>
      </c>
      <c r="R158" s="78">
        <f t="shared" si="26"/>
        <v>-39238127.239999995</v>
      </c>
      <c r="S158" s="78">
        <f t="shared" si="26"/>
        <v>141854637.93709999</v>
      </c>
      <c r="T158" s="78">
        <f t="shared" si="26"/>
        <v>14825053.1196</v>
      </c>
      <c r="U158" s="78">
        <f t="shared" si="26"/>
        <v>2780673.1044000005</v>
      </c>
      <c r="V158" s="78">
        <f t="shared" si="26"/>
        <v>405062980.6692</v>
      </c>
      <c r="W158" s="78">
        <f t="shared" si="26"/>
        <v>2073963642.8049002</v>
      </c>
    </row>
    <row r="159" spans="1:23" ht="12.75">
      <c r="A159" s="118"/>
      <c r="B159" s="118"/>
      <c r="C159" s="58">
        <v>4</v>
      </c>
      <c r="D159" s="67" t="s">
        <v>404</v>
      </c>
      <c r="E159" s="67">
        <v>86212546.837799996</v>
      </c>
      <c r="F159" s="67">
        <v>0</v>
      </c>
      <c r="G159" s="67">
        <v>7896829.5924000004</v>
      </c>
      <c r="H159" s="67">
        <v>825287.91359999997</v>
      </c>
      <c r="I159" s="67">
        <v>154795.79639999999</v>
      </c>
      <c r="J159" s="67">
        <v>26619999.478300001</v>
      </c>
      <c r="K159" s="67">
        <f t="shared" si="25"/>
        <v>121709459.61849999</v>
      </c>
      <c r="L159" s="57"/>
      <c r="M159" s="117">
        <v>26</v>
      </c>
      <c r="N159" s="117" t="s">
        <v>110</v>
      </c>
      <c r="O159" s="70">
        <v>1</v>
      </c>
      <c r="P159" s="67" t="s">
        <v>405</v>
      </c>
      <c r="Q159" s="67">
        <v>106575982.51450001</v>
      </c>
      <c r="R159" s="67">
        <v>0</v>
      </c>
      <c r="S159" s="67">
        <v>9762063.6835999992</v>
      </c>
      <c r="T159" s="67">
        <v>1020221.2262</v>
      </c>
      <c r="U159" s="67">
        <v>191358.62119999999</v>
      </c>
      <c r="V159" s="67">
        <v>31178310.604499999</v>
      </c>
      <c r="W159" s="67">
        <f t="shared" ref="W159:W183" si="27">Q159+R159+S159+T159+U159+V159</f>
        <v>148727936.65000001</v>
      </c>
    </row>
    <row r="160" spans="1:23" ht="12.75">
      <c r="A160" s="118"/>
      <c r="B160" s="118"/>
      <c r="C160" s="58">
        <v>5</v>
      </c>
      <c r="D160" s="67" t="s">
        <v>406</v>
      </c>
      <c r="E160" s="67">
        <v>119325169.02590001</v>
      </c>
      <c r="F160" s="67">
        <v>0</v>
      </c>
      <c r="G160" s="67">
        <v>10929853.7213</v>
      </c>
      <c r="H160" s="67">
        <v>1142265.5216999999</v>
      </c>
      <c r="I160" s="67">
        <v>214249.9584</v>
      </c>
      <c r="J160" s="67">
        <v>33359618.4793</v>
      </c>
      <c r="K160" s="67">
        <f t="shared" si="25"/>
        <v>164971156.70660001</v>
      </c>
      <c r="L160" s="57"/>
      <c r="M160" s="118"/>
      <c r="N160" s="118"/>
      <c r="O160" s="70">
        <v>2</v>
      </c>
      <c r="P160" s="67" t="s">
        <v>407</v>
      </c>
      <c r="Q160" s="67">
        <v>91502747.707399994</v>
      </c>
      <c r="R160" s="67">
        <v>0</v>
      </c>
      <c r="S160" s="67">
        <v>8381397.2835999997</v>
      </c>
      <c r="T160" s="67">
        <v>875929.48490000004</v>
      </c>
      <c r="U160" s="67">
        <v>164294.42379999999</v>
      </c>
      <c r="V160" s="67">
        <v>25938019.784600001</v>
      </c>
      <c r="W160" s="67">
        <f t="shared" si="27"/>
        <v>126862388.68430001</v>
      </c>
    </row>
    <row r="161" spans="1:23" ht="12.75">
      <c r="A161" s="118"/>
      <c r="B161" s="118"/>
      <c r="C161" s="58">
        <v>6</v>
      </c>
      <c r="D161" s="67" t="s">
        <v>408</v>
      </c>
      <c r="E161" s="67">
        <v>85961305.903899997</v>
      </c>
      <c r="F161" s="67">
        <v>0</v>
      </c>
      <c r="G161" s="67">
        <v>7873816.6213999996</v>
      </c>
      <c r="H161" s="67">
        <v>822882.85640000005</v>
      </c>
      <c r="I161" s="67">
        <v>154344.6899</v>
      </c>
      <c r="J161" s="67">
        <v>25726441.530299999</v>
      </c>
      <c r="K161" s="67">
        <f t="shared" si="25"/>
        <v>120538791.60189998</v>
      </c>
      <c r="L161" s="57"/>
      <c r="M161" s="118"/>
      <c r="N161" s="118"/>
      <c r="O161" s="70">
        <v>3</v>
      </c>
      <c r="P161" s="67" t="s">
        <v>409</v>
      </c>
      <c r="Q161" s="67">
        <v>104789642.50929999</v>
      </c>
      <c r="R161" s="67">
        <v>0</v>
      </c>
      <c r="S161" s="67">
        <v>9598439.9057</v>
      </c>
      <c r="T161" s="67">
        <v>1003121.1072</v>
      </c>
      <c r="U161" s="67">
        <v>188151.22349999999</v>
      </c>
      <c r="V161" s="67">
        <v>35015063.654700004</v>
      </c>
      <c r="W161" s="67">
        <f t="shared" si="27"/>
        <v>150594418.40039998</v>
      </c>
    </row>
    <row r="162" spans="1:23" ht="12.75">
      <c r="A162" s="118"/>
      <c r="B162" s="118"/>
      <c r="C162" s="58">
        <v>7</v>
      </c>
      <c r="D162" s="67" t="s">
        <v>410</v>
      </c>
      <c r="E162" s="67">
        <v>144099037.73300001</v>
      </c>
      <c r="F162" s="67">
        <v>0</v>
      </c>
      <c r="G162" s="67">
        <v>13199071.215700001</v>
      </c>
      <c r="H162" s="67">
        <v>1379418.6410999999</v>
      </c>
      <c r="I162" s="67">
        <v>258731.77549999999</v>
      </c>
      <c r="J162" s="67">
        <v>37212128.358099997</v>
      </c>
      <c r="K162" s="67">
        <f t="shared" si="25"/>
        <v>196148387.7234</v>
      </c>
      <c r="L162" s="57"/>
      <c r="M162" s="118"/>
      <c r="N162" s="118"/>
      <c r="O162" s="70">
        <v>4</v>
      </c>
      <c r="P162" s="67" t="s">
        <v>411</v>
      </c>
      <c r="Q162" s="67">
        <v>170582144.72459999</v>
      </c>
      <c r="R162" s="67">
        <v>0</v>
      </c>
      <c r="S162" s="67">
        <v>15624850.184800001</v>
      </c>
      <c r="T162" s="67">
        <v>1632933.807</v>
      </c>
      <c r="U162" s="67">
        <v>306282.55310000002</v>
      </c>
      <c r="V162" s="67">
        <v>33889456.905400001</v>
      </c>
      <c r="W162" s="67">
        <f t="shared" si="27"/>
        <v>222035668.1749</v>
      </c>
    </row>
    <row r="163" spans="1:23" ht="12.75">
      <c r="A163" s="118"/>
      <c r="B163" s="118"/>
      <c r="C163" s="58">
        <v>8</v>
      </c>
      <c r="D163" s="67" t="s">
        <v>412</v>
      </c>
      <c r="E163" s="67">
        <v>95359776.600899994</v>
      </c>
      <c r="F163" s="67">
        <v>0</v>
      </c>
      <c r="G163" s="67">
        <v>8734690.4065000005</v>
      </c>
      <c r="H163" s="67">
        <v>912851.71310000005</v>
      </c>
      <c r="I163" s="67">
        <v>171219.7715</v>
      </c>
      <c r="J163" s="67">
        <v>28489370.1842</v>
      </c>
      <c r="K163" s="67">
        <f t="shared" si="25"/>
        <v>133667908.6762</v>
      </c>
      <c r="L163" s="57"/>
      <c r="M163" s="118"/>
      <c r="N163" s="118"/>
      <c r="O163" s="70">
        <v>5</v>
      </c>
      <c r="P163" s="67" t="s">
        <v>413</v>
      </c>
      <c r="Q163" s="67">
        <v>102392905.08400001</v>
      </c>
      <c r="R163" s="67">
        <v>0</v>
      </c>
      <c r="S163" s="67">
        <v>9378905.4212999996</v>
      </c>
      <c r="T163" s="67">
        <v>980177.82920000004</v>
      </c>
      <c r="U163" s="67">
        <v>183847.84899999999</v>
      </c>
      <c r="V163" s="67">
        <v>32181472.219000001</v>
      </c>
      <c r="W163" s="67">
        <f t="shared" si="27"/>
        <v>145117308.4025</v>
      </c>
    </row>
    <row r="164" spans="1:23" ht="12.75">
      <c r="A164" s="118"/>
      <c r="B164" s="118"/>
      <c r="C164" s="58">
        <v>9</v>
      </c>
      <c r="D164" s="67" t="s">
        <v>414</v>
      </c>
      <c r="E164" s="67">
        <v>113254194.69660001</v>
      </c>
      <c r="F164" s="67">
        <v>0</v>
      </c>
      <c r="G164" s="67">
        <v>10373769.352</v>
      </c>
      <c r="H164" s="67">
        <v>1084149.8306</v>
      </c>
      <c r="I164" s="67">
        <v>203349.4417</v>
      </c>
      <c r="J164" s="67">
        <v>31742704.0973</v>
      </c>
      <c r="K164" s="67">
        <f t="shared" si="25"/>
        <v>156658167.41819999</v>
      </c>
      <c r="L164" s="57"/>
      <c r="M164" s="118"/>
      <c r="N164" s="118"/>
      <c r="O164" s="70">
        <v>6</v>
      </c>
      <c r="P164" s="67" t="s">
        <v>415</v>
      </c>
      <c r="Q164" s="67">
        <v>107841430.36570001</v>
      </c>
      <c r="R164" s="67">
        <v>0</v>
      </c>
      <c r="S164" s="67">
        <v>9877975.1884000003</v>
      </c>
      <c r="T164" s="67">
        <v>1032334.9945</v>
      </c>
      <c r="U164" s="67">
        <v>193630.75</v>
      </c>
      <c r="V164" s="67">
        <v>33081207.954399999</v>
      </c>
      <c r="W164" s="67">
        <f t="shared" si="27"/>
        <v>152026579.25299999</v>
      </c>
    </row>
    <row r="165" spans="1:23" ht="12.75">
      <c r="A165" s="118"/>
      <c r="B165" s="118"/>
      <c r="C165" s="58">
        <v>10</v>
      </c>
      <c r="D165" s="67" t="s">
        <v>416</v>
      </c>
      <c r="E165" s="67">
        <v>96533578.079500005</v>
      </c>
      <c r="F165" s="67">
        <v>0</v>
      </c>
      <c r="G165" s="67">
        <v>8842207.3584000003</v>
      </c>
      <c r="H165" s="67">
        <v>924088.17709999997</v>
      </c>
      <c r="I165" s="67">
        <v>173327.34789999999</v>
      </c>
      <c r="J165" s="67">
        <v>27777119.884799998</v>
      </c>
      <c r="K165" s="67">
        <f t="shared" si="25"/>
        <v>134250320.8477</v>
      </c>
      <c r="L165" s="57"/>
      <c r="M165" s="118"/>
      <c r="N165" s="118"/>
      <c r="O165" s="70">
        <v>7</v>
      </c>
      <c r="P165" s="67" t="s">
        <v>417</v>
      </c>
      <c r="Q165" s="67">
        <v>102146074.2297</v>
      </c>
      <c r="R165" s="67">
        <v>0</v>
      </c>
      <c r="S165" s="67">
        <v>9356296.4013</v>
      </c>
      <c r="T165" s="67">
        <v>977814.98840000003</v>
      </c>
      <c r="U165" s="67">
        <v>183404.66080000001</v>
      </c>
      <c r="V165" s="67">
        <v>30800632.612199999</v>
      </c>
      <c r="W165" s="67">
        <f t="shared" si="27"/>
        <v>143464222.8924</v>
      </c>
    </row>
    <row r="166" spans="1:23" ht="12.75">
      <c r="A166" s="118"/>
      <c r="B166" s="118"/>
      <c r="C166" s="58">
        <v>11</v>
      </c>
      <c r="D166" s="67" t="s">
        <v>418</v>
      </c>
      <c r="E166" s="67">
        <v>139085344.67640001</v>
      </c>
      <c r="F166" s="67">
        <v>0</v>
      </c>
      <c r="G166" s="67">
        <v>12739830.871400001</v>
      </c>
      <c r="H166" s="67">
        <v>1331423.9996</v>
      </c>
      <c r="I166" s="67">
        <v>249729.62160000001</v>
      </c>
      <c r="J166" s="67">
        <v>40317611.853399999</v>
      </c>
      <c r="K166" s="67">
        <f t="shared" si="25"/>
        <v>193723941.02239999</v>
      </c>
      <c r="L166" s="57"/>
      <c r="M166" s="118"/>
      <c r="N166" s="118"/>
      <c r="O166" s="70">
        <v>8</v>
      </c>
      <c r="P166" s="67" t="s">
        <v>419</v>
      </c>
      <c r="Q166" s="67">
        <v>91273989.053900003</v>
      </c>
      <c r="R166" s="67">
        <v>0</v>
      </c>
      <c r="S166" s="67">
        <v>8360443.6270000003</v>
      </c>
      <c r="T166" s="67">
        <v>873739.64410000003</v>
      </c>
      <c r="U166" s="67">
        <v>163883.6845</v>
      </c>
      <c r="V166" s="67">
        <v>28267600.9461</v>
      </c>
      <c r="W166" s="67">
        <f t="shared" si="27"/>
        <v>128939656.95559999</v>
      </c>
    </row>
    <row r="167" spans="1:23" ht="12.75">
      <c r="A167" s="118"/>
      <c r="B167" s="118"/>
      <c r="C167" s="58">
        <v>12</v>
      </c>
      <c r="D167" s="67" t="s">
        <v>420</v>
      </c>
      <c r="E167" s="67">
        <v>98502462.256200001</v>
      </c>
      <c r="F167" s="67">
        <v>0</v>
      </c>
      <c r="G167" s="67">
        <v>9022551.6749000009</v>
      </c>
      <c r="H167" s="67">
        <v>942935.73899999994</v>
      </c>
      <c r="I167" s="67">
        <v>176862.5062</v>
      </c>
      <c r="J167" s="67">
        <v>29489269.3717</v>
      </c>
      <c r="K167" s="67">
        <f t="shared" si="25"/>
        <v>138134081.54799998</v>
      </c>
      <c r="L167" s="57"/>
      <c r="M167" s="118"/>
      <c r="N167" s="118"/>
      <c r="O167" s="70">
        <v>9</v>
      </c>
      <c r="P167" s="67" t="s">
        <v>421</v>
      </c>
      <c r="Q167" s="67">
        <v>98489888.542500004</v>
      </c>
      <c r="R167" s="67">
        <v>0</v>
      </c>
      <c r="S167" s="67">
        <v>9021399.9576999992</v>
      </c>
      <c r="T167" s="67">
        <v>942815.37439999997</v>
      </c>
      <c r="U167" s="67">
        <v>176839.92989999999</v>
      </c>
      <c r="V167" s="67">
        <v>30433436.034400001</v>
      </c>
      <c r="W167" s="67">
        <f t="shared" si="27"/>
        <v>139064379.83890003</v>
      </c>
    </row>
    <row r="168" spans="1:23" ht="12.75">
      <c r="A168" s="118"/>
      <c r="B168" s="118"/>
      <c r="C168" s="58">
        <v>13</v>
      </c>
      <c r="D168" s="67" t="s">
        <v>422</v>
      </c>
      <c r="E168" s="67">
        <v>113648898.3751</v>
      </c>
      <c r="F168" s="67">
        <v>0</v>
      </c>
      <c r="G168" s="67">
        <v>10409923.111500001</v>
      </c>
      <c r="H168" s="67">
        <v>1087928.2154000001</v>
      </c>
      <c r="I168" s="67">
        <v>204058.13750000001</v>
      </c>
      <c r="J168" s="67">
        <v>35798248.000600003</v>
      </c>
      <c r="K168" s="67">
        <f t="shared" si="25"/>
        <v>161149055.84009999</v>
      </c>
      <c r="L168" s="57"/>
      <c r="M168" s="118"/>
      <c r="N168" s="118"/>
      <c r="O168" s="70">
        <v>10</v>
      </c>
      <c r="P168" s="67" t="s">
        <v>423</v>
      </c>
      <c r="Q168" s="67">
        <v>108465033.8087</v>
      </c>
      <c r="R168" s="67">
        <v>0</v>
      </c>
      <c r="S168" s="67">
        <v>9935095.5299999993</v>
      </c>
      <c r="T168" s="67">
        <v>1038304.5709</v>
      </c>
      <c r="U168" s="67">
        <v>194750.43840000001</v>
      </c>
      <c r="V168" s="67">
        <v>32499732.390799999</v>
      </c>
      <c r="W168" s="67">
        <f t="shared" si="27"/>
        <v>152132916.73879999</v>
      </c>
    </row>
    <row r="169" spans="1:23" ht="12.75">
      <c r="A169" s="118"/>
      <c r="B169" s="118"/>
      <c r="C169" s="58">
        <v>14</v>
      </c>
      <c r="D169" s="67" t="s">
        <v>424</v>
      </c>
      <c r="E169" s="67">
        <v>100459704.7097</v>
      </c>
      <c r="F169" s="67">
        <v>0</v>
      </c>
      <c r="G169" s="67">
        <v>9201829.6418999992</v>
      </c>
      <c r="H169" s="67">
        <v>961671.85800000001</v>
      </c>
      <c r="I169" s="67">
        <v>180376.76149999999</v>
      </c>
      <c r="J169" s="67">
        <v>27386114.530900002</v>
      </c>
      <c r="K169" s="67">
        <f t="shared" si="25"/>
        <v>138189697.502</v>
      </c>
      <c r="L169" s="57"/>
      <c r="M169" s="118"/>
      <c r="N169" s="118"/>
      <c r="O169" s="70">
        <v>11</v>
      </c>
      <c r="P169" s="67" t="s">
        <v>425</v>
      </c>
      <c r="Q169" s="67">
        <v>105948070.8189</v>
      </c>
      <c r="R169" s="67">
        <v>0</v>
      </c>
      <c r="S169" s="67">
        <v>9704548.7181000002</v>
      </c>
      <c r="T169" s="67">
        <v>1014210.4081999999</v>
      </c>
      <c r="U169" s="67">
        <v>190231.1973</v>
      </c>
      <c r="V169" s="67">
        <v>29597074.680100001</v>
      </c>
      <c r="W169" s="67">
        <f t="shared" si="27"/>
        <v>146454135.82260001</v>
      </c>
    </row>
    <row r="170" spans="1:23" ht="12.75">
      <c r="A170" s="118"/>
      <c r="B170" s="118"/>
      <c r="C170" s="58">
        <v>15</v>
      </c>
      <c r="D170" s="67" t="s">
        <v>426</v>
      </c>
      <c r="E170" s="67">
        <v>92451011.864800006</v>
      </c>
      <c r="F170" s="67">
        <v>0</v>
      </c>
      <c r="G170" s="67">
        <v>8468255.6439999994</v>
      </c>
      <c r="H170" s="67">
        <v>885006.94499999995</v>
      </c>
      <c r="I170" s="67">
        <v>165997.04500000001</v>
      </c>
      <c r="J170" s="67">
        <v>25357995.512499999</v>
      </c>
      <c r="K170" s="67">
        <f t="shared" si="25"/>
        <v>127328267.0113</v>
      </c>
      <c r="L170" s="57"/>
      <c r="M170" s="118"/>
      <c r="N170" s="118"/>
      <c r="O170" s="70">
        <v>12</v>
      </c>
      <c r="P170" s="67" t="s">
        <v>427</v>
      </c>
      <c r="Q170" s="67">
        <v>123283381.76360001</v>
      </c>
      <c r="R170" s="67">
        <v>0</v>
      </c>
      <c r="S170" s="67">
        <v>11292415.003</v>
      </c>
      <c r="T170" s="67">
        <v>1180156.3537000001</v>
      </c>
      <c r="U170" s="67">
        <v>221356.98300000001</v>
      </c>
      <c r="V170" s="67">
        <v>36523832.050300002</v>
      </c>
      <c r="W170" s="67">
        <f t="shared" si="27"/>
        <v>172501142.15360004</v>
      </c>
    </row>
    <row r="171" spans="1:23" ht="12.75">
      <c r="A171" s="118"/>
      <c r="B171" s="118"/>
      <c r="C171" s="58">
        <v>16</v>
      </c>
      <c r="D171" s="67" t="s">
        <v>428</v>
      </c>
      <c r="E171" s="67">
        <v>135466609.2466</v>
      </c>
      <c r="F171" s="67">
        <v>0</v>
      </c>
      <c r="G171" s="67">
        <v>12408364.7673</v>
      </c>
      <c r="H171" s="67">
        <v>1296782.8862000001</v>
      </c>
      <c r="I171" s="67">
        <v>243232.13310000001</v>
      </c>
      <c r="J171" s="67">
        <v>32005503.009</v>
      </c>
      <c r="K171" s="67">
        <f t="shared" si="25"/>
        <v>181420492.04220003</v>
      </c>
      <c r="L171" s="57"/>
      <c r="M171" s="118"/>
      <c r="N171" s="118"/>
      <c r="O171" s="70">
        <v>13</v>
      </c>
      <c r="P171" s="67" t="s">
        <v>429</v>
      </c>
      <c r="Q171" s="67">
        <v>126287928.9025</v>
      </c>
      <c r="R171" s="67">
        <v>0</v>
      </c>
      <c r="S171" s="67">
        <v>11567623.167400001</v>
      </c>
      <c r="T171" s="67">
        <v>1208918.0193</v>
      </c>
      <c r="U171" s="67">
        <v>226751.6881</v>
      </c>
      <c r="V171" s="67">
        <v>34561933.359999999</v>
      </c>
      <c r="W171" s="67">
        <f t="shared" si="27"/>
        <v>173853155.13730001</v>
      </c>
    </row>
    <row r="172" spans="1:23" ht="12.75">
      <c r="A172" s="118"/>
      <c r="B172" s="118"/>
      <c r="C172" s="58">
        <v>17</v>
      </c>
      <c r="D172" s="67" t="s">
        <v>430</v>
      </c>
      <c r="E172" s="67">
        <v>139612111.59299999</v>
      </c>
      <c r="F172" s="67">
        <v>0</v>
      </c>
      <c r="G172" s="67">
        <v>12788081.2564</v>
      </c>
      <c r="H172" s="67">
        <v>1336466.5878000001</v>
      </c>
      <c r="I172" s="67">
        <v>250675.4388</v>
      </c>
      <c r="J172" s="67">
        <v>35288754.072400004</v>
      </c>
      <c r="K172" s="67">
        <f t="shared" si="25"/>
        <v>189276088.94839999</v>
      </c>
      <c r="L172" s="57"/>
      <c r="M172" s="118"/>
      <c r="N172" s="118"/>
      <c r="O172" s="70">
        <v>14</v>
      </c>
      <c r="P172" s="67" t="s">
        <v>431</v>
      </c>
      <c r="Q172" s="67">
        <v>139834253.99680001</v>
      </c>
      <c r="R172" s="67">
        <v>0</v>
      </c>
      <c r="S172" s="67">
        <v>12808428.882999999</v>
      </c>
      <c r="T172" s="67">
        <v>1338593.0930999999</v>
      </c>
      <c r="U172" s="67">
        <v>251074.2985</v>
      </c>
      <c r="V172" s="67">
        <v>35795894.335699998</v>
      </c>
      <c r="W172" s="67">
        <f t="shared" si="27"/>
        <v>190028244.60710001</v>
      </c>
    </row>
    <row r="173" spans="1:23" ht="12.75">
      <c r="A173" s="118"/>
      <c r="B173" s="118"/>
      <c r="C173" s="58">
        <v>18</v>
      </c>
      <c r="D173" s="67" t="s">
        <v>432</v>
      </c>
      <c r="E173" s="67">
        <v>77736092.083900005</v>
      </c>
      <c r="F173" s="67">
        <v>0</v>
      </c>
      <c r="G173" s="67">
        <v>7120409.9040999999</v>
      </c>
      <c r="H173" s="67">
        <v>744145.25029999996</v>
      </c>
      <c r="I173" s="67">
        <v>139576.20699999999</v>
      </c>
      <c r="J173" s="67">
        <v>25059726.383099999</v>
      </c>
      <c r="K173" s="67">
        <f t="shared" si="25"/>
        <v>110799949.82840002</v>
      </c>
      <c r="L173" s="57"/>
      <c r="M173" s="118"/>
      <c r="N173" s="118"/>
      <c r="O173" s="70">
        <v>15</v>
      </c>
      <c r="P173" s="67" t="s">
        <v>433</v>
      </c>
      <c r="Q173" s="67">
        <v>164995725.49070001</v>
      </c>
      <c r="R173" s="67">
        <v>0</v>
      </c>
      <c r="S173" s="67">
        <v>15113149.715</v>
      </c>
      <c r="T173" s="67">
        <v>1579456.6225000001</v>
      </c>
      <c r="U173" s="67">
        <v>296252.06160000002</v>
      </c>
      <c r="V173" s="67">
        <v>36878187.1598</v>
      </c>
      <c r="W173" s="67">
        <f t="shared" si="27"/>
        <v>218862771.04960001</v>
      </c>
    </row>
    <row r="174" spans="1:23" ht="12.75">
      <c r="A174" s="118"/>
      <c r="B174" s="118"/>
      <c r="C174" s="58">
        <v>19</v>
      </c>
      <c r="D174" s="67" t="s">
        <v>434</v>
      </c>
      <c r="E174" s="67">
        <v>104725636.4413</v>
      </c>
      <c r="F174" s="67">
        <v>0</v>
      </c>
      <c r="G174" s="67">
        <v>9592577.1279000007</v>
      </c>
      <c r="H174" s="67">
        <v>1002508.3955</v>
      </c>
      <c r="I174" s="67">
        <v>188036.29980000001</v>
      </c>
      <c r="J174" s="67">
        <v>28323402.884100001</v>
      </c>
      <c r="K174" s="67">
        <f t="shared" si="25"/>
        <v>143832161.14860001</v>
      </c>
      <c r="L174" s="57"/>
      <c r="M174" s="118"/>
      <c r="N174" s="118"/>
      <c r="O174" s="70">
        <v>16</v>
      </c>
      <c r="P174" s="67" t="s">
        <v>435</v>
      </c>
      <c r="Q174" s="67">
        <v>104497106.7476</v>
      </c>
      <c r="R174" s="67">
        <v>0</v>
      </c>
      <c r="S174" s="67">
        <v>9571644.4432999995</v>
      </c>
      <c r="T174" s="67">
        <v>1000320.7465</v>
      </c>
      <c r="U174" s="67">
        <v>187625.97159999999</v>
      </c>
      <c r="V174" s="67">
        <v>35934651.605800003</v>
      </c>
      <c r="W174" s="67">
        <f t="shared" si="27"/>
        <v>151191349.51480001</v>
      </c>
    </row>
    <row r="175" spans="1:23" ht="12.75">
      <c r="A175" s="118"/>
      <c r="B175" s="118"/>
      <c r="C175" s="58">
        <v>20</v>
      </c>
      <c r="D175" s="67" t="s">
        <v>436</v>
      </c>
      <c r="E175" s="67">
        <v>123931442.03129999</v>
      </c>
      <c r="F175" s="67">
        <v>0</v>
      </c>
      <c r="G175" s="67">
        <v>11351775.5217</v>
      </c>
      <c r="H175" s="67">
        <v>1186360.0482999999</v>
      </c>
      <c r="I175" s="67">
        <v>222520.584</v>
      </c>
      <c r="J175" s="67">
        <v>30871774.898699999</v>
      </c>
      <c r="K175" s="67">
        <f t="shared" si="25"/>
        <v>167563873.08399999</v>
      </c>
      <c r="L175" s="57"/>
      <c r="M175" s="118"/>
      <c r="N175" s="118"/>
      <c r="O175" s="70">
        <v>17</v>
      </c>
      <c r="P175" s="67" t="s">
        <v>437</v>
      </c>
      <c r="Q175" s="67">
        <v>141834015.6708</v>
      </c>
      <c r="R175" s="67">
        <v>0</v>
      </c>
      <c r="S175" s="67">
        <v>12991601.4923</v>
      </c>
      <c r="T175" s="67">
        <v>1357736.2364000001</v>
      </c>
      <c r="U175" s="67">
        <v>254664.8977</v>
      </c>
      <c r="V175" s="67">
        <v>38954687.277400002</v>
      </c>
      <c r="W175" s="67">
        <f t="shared" si="27"/>
        <v>195392705.57460004</v>
      </c>
    </row>
    <row r="176" spans="1:23" ht="12.75">
      <c r="A176" s="118"/>
      <c r="B176" s="118"/>
      <c r="C176" s="58">
        <v>21</v>
      </c>
      <c r="D176" s="67" t="s">
        <v>438</v>
      </c>
      <c r="E176" s="67">
        <v>180473793.82960001</v>
      </c>
      <c r="F176" s="67">
        <v>0</v>
      </c>
      <c r="G176" s="67">
        <v>16530897.741</v>
      </c>
      <c r="H176" s="67">
        <v>1727623.7187999999</v>
      </c>
      <c r="I176" s="67">
        <v>324043.14309999999</v>
      </c>
      <c r="J176" s="67">
        <v>57336374.976400003</v>
      </c>
      <c r="K176" s="67">
        <f t="shared" si="25"/>
        <v>256392733.40890002</v>
      </c>
      <c r="L176" s="57"/>
      <c r="M176" s="118"/>
      <c r="N176" s="118"/>
      <c r="O176" s="70">
        <v>18</v>
      </c>
      <c r="P176" s="67" t="s">
        <v>439</v>
      </c>
      <c r="Q176" s="67">
        <v>95805830.173899993</v>
      </c>
      <c r="R176" s="67">
        <v>0</v>
      </c>
      <c r="S176" s="67">
        <v>8775547.6735999994</v>
      </c>
      <c r="T176" s="67">
        <v>917121.6557</v>
      </c>
      <c r="U176" s="67">
        <v>172020.6667</v>
      </c>
      <c r="V176" s="67">
        <v>29147553.879099999</v>
      </c>
      <c r="W176" s="67">
        <f t="shared" si="27"/>
        <v>134818074.04899999</v>
      </c>
    </row>
    <row r="177" spans="1:23" ht="12.75">
      <c r="A177" s="118"/>
      <c r="B177" s="118"/>
      <c r="C177" s="58">
        <v>22</v>
      </c>
      <c r="D177" s="67" t="s">
        <v>440</v>
      </c>
      <c r="E177" s="67">
        <v>112698502.2175</v>
      </c>
      <c r="F177" s="67">
        <v>0</v>
      </c>
      <c r="G177" s="67">
        <v>10322869.4659</v>
      </c>
      <c r="H177" s="67">
        <v>1078830.3463000001</v>
      </c>
      <c r="I177" s="67">
        <v>202351.68830000001</v>
      </c>
      <c r="J177" s="67">
        <v>30117876.594300002</v>
      </c>
      <c r="K177" s="67">
        <f t="shared" si="25"/>
        <v>154420430.31230003</v>
      </c>
      <c r="L177" s="57"/>
      <c r="M177" s="118"/>
      <c r="N177" s="118"/>
      <c r="O177" s="70">
        <v>19</v>
      </c>
      <c r="P177" s="67" t="s">
        <v>441</v>
      </c>
      <c r="Q177" s="67">
        <v>110261475.991</v>
      </c>
      <c r="R177" s="67">
        <v>0</v>
      </c>
      <c r="S177" s="67">
        <v>10099644.6392</v>
      </c>
      <c r="T177" s="67">
        <v>1055501.3951999999</v>
      </c>
      <c r="U177" s="67">
        <v>197975.97469999999</v>
      </c>
      <c r="V177" s="67">
        <v>32926069.135600001</v>
      </c>
      <c r="W177" s="67">
        <f t="shared" si="27"/>
        <v>154540667.13569999</v>
      </c>
    </row>
    <row r="178" spans="1:23" ht="12.75">
      <c r="A178" s="118"/>
      <c r="B178" s="118"/>
      <c r="C178" s="58">
        <v>23</v>
      </c>
      <c r="D178" s="67" t="s">
        <v>442</v>
      </c>
      <c r="E178" s="67">
        <v>104947017.8556</v>
      </c>
      <c r="F178" s="67">
        <v>0</v>
      </c>
      <c r="G178" s="67">
        <v>9612855.0499000009</v>
      </c>
      <c r="H178" s="67">
        <v>1004627.6161</v>
      </c>
      <c r="I178" s="67">
        <v>188433.79310000001</v>
      </c>
      <c r="J178" s="67">
        <v>29235216.541000001</v>
      </c>
      <c r="K178" s="67">
        <f t="shared" si="25"/>
        <v>144988150.85569999</v>
      </c>
      <c r="L178" s="57"/>
      <c r="M178" s="118"/>
      <c r="N178" s="118"/>
      <c r="O178" s="70">
        <v>20</v>
      </c>
      <c r="P178" s="67" t="s">
        <v>443</v>
      </c>
      <c r="Q178" s="67">
        <v>127174263.9941</v>
      </c>
      <c r="R178" s="67">
        <v>0</v>
      </c>
      <c r="S178" s="67">
        <v>11648808.997500001</v>
      </c>
      <c r="T178" s="67">
        <v>1217402.6502</v>
      </c>
      <c r="U178" s="67">
        <v>228343.11480000001</v>
      </c>
      <c r="V178" s="67">
        <v>34581091.442299999</v>
      </c>
      <c r="W178" s="67">
        <f t="shared" si="27"/>
        <v>174849910.19890001</v>
      </c>
    </row>
    <row r="179" spans="1:23" ht="12.75">
      <c r="A179" s="118"/>
      <c r="B179" s="118"/>
      <c r="C179" s="58">
        <v>24</v>
      </c>
      <c r="D179" s="67" t="s">
        <v>444</v>
      </c>
      <c r="E179" s="67">
        <v>102438239.8291</v>
      </c>
      <c r="F179" s="67">
        <v>0</v>
      </c>
      <c r="G179" s="67">
        <v>9383057.9579000007</v>
      </c>
      <c r="H179" s="67">
        <v>980611.80570000003</v>
      </c>
      <c r="I179" s="67">
        <v>183929.2481</v>
      </c>
      <c r="J179" s="67">
        <v>28762997.577199999</v>
      </c>
      <c r="K179" s="67">
        <f t="shared" si="25"/>
        <v>141748836.41800001</v>
      </c>
      <c r="L179" s="57"/>
      <c r="M179" s="118"/>
      <c r="N179" s="118"/>
      <c r="O179" s="70">
        <v>21</v>
      </c>
      <c r="P179" s="67" t="s">
        <v>445</v>
      </c>
      <c r="Q179" s="67">
        <v>119636709.2359</v>
      </c>
      <c r="R179" s="67">
        <v>0</v>
      </c>
      <c r="S179" s="67">
        <v>10958389.9384</v>
      </c>
      <c r="T179" s="67">
        <v>1145247.8064999999</v>
      </c>
      <c r="U179" s="67">
        <v>214809.33309999999</v>
      </c>
      <c r="V179" s="67">
        <v>34173218.646300003</v>
      </c>
      <c r="W179" s="67">
        <f t="shared" si="27"/>
        <v>166128374.96020001</v>
      </c>
    </row>
    <row r="180" spans="1:23" ht="12.75">
      <c r="A180" s="118"/>
      <c r="B180" s="118"/>
      <c r="C180" s="58">
        <v>25</v>
      </c>
      <c r="D180" s="67" t="s">
        <v>446</v>
      </c>
      <c r="E180" s="67">
        <v>117155418.5995</v>
      </c>
      <c r="F180" s="67">
        <v>0</v>
      </c>
      <c r="G180" s="67">
        <v>10731110.614800001</v>
      </c>
      <c r="H180" s="67">
        <v>1121495.1248999999</v>
      </c>
      <c r="I180" s="67">
        <v>210354.1421</v>
      </c>
      <c r="J180" s="67">
        <v>37593762.910899997</v>
      </c>
      <c r="K180" s="67">
        <f t="shared" si="25"/>
        <v>166812141.39219999</v>
      </c>
      <c r="L180" s="57"/>
      <c r="M180" s="118"/>
      <c r="N180" s="118"/>
      <c r="O180" s="70">
        <v>22</v>
      </c>
      <c r="P180" s="67" t="s">
        <v>447</v>
      </c>
      <c r="Q180" s="67">
        <v>141428920.84029999</v>
      </c>
      <c r="R180" s="67">
        <v>0</v>
      </c>
      <c r="S180" s="67">
        <v>12954495.9321</v>
      </c>
      <c r="T180" s="67">
        <v>1353858.3801</v>
      </c>
      <c r="U180" s="67">
        <v>253937.54440000001</v>
      </c>
      <c r="V180" s="67">
        <v>38292969.890799999</v>
      </c>
      <c r="W180" s="67">
        <f t="shared" si="27"/>
        <v>194284182.58770001</v>
      </c>
    </row>
    <row r="181" spans="1:23" ht="12.75">
      <c r="A181" s="118"/>
      <c r="B181" s="118"/>
      <c r="C181" s="58">
        <v>26</v>
      </c>
      <c r="D181" s="67" t="s">
        <v>448</v>
      </c>
      <c r="E181" s="67">
        <v>101837234.4251</v>
      </c>
      <c r="F181" s="67">
        <v>0</v>
      </c>
      <c r="G181" s="67">
        <v>9328007.5338000003</v>
      </c>
      <c r="H181" s="67">
        <v>974858.55379999999</v>
      </c>
      <c r="I181" s="67">
        <v>182850.1348</v>
      </c>
      <c r="J181" s="67">
        <v>28065254.666299999</v>
      </c>
      <c r="K181" s="67">
        <f t="shared" si="25"/>
        <v>140388205.31380001</v>
      </c>
      <c r="L181" s="57"/>
      <c r="M181" s="118"/>
      <c r="N181" s="118"/>
      <c r="O181" s="70">
        <v>23</v>
      </c>
      <c r="P181" s="67" t="s">
        <v>449</v>
      </c>
      <c r="Q181" s="67">
        <v>103430521.18179999</v>
      </c>
      <c r="R181" s="67">
        <v>0</v>
      </c>
      <c r="S181" s="67">
        <v>9473948.1709000003</v>
      </c>
      <c r="T181" s="67">
        <v>990110.62959999999</v>
      </c>
      <c r="U181" s="67">
        <v>185710.90280000001</v>
      </c>
      <c r="V181" s="67">
        <v>36986194.319499999</v>
      </c>
      <c r="W181" s="67">
        <f t="shared" si="27"/>
        <v>151066485.20459998</v>
      </c>
    </row>
    <row r="182" spans="1:23" ht="12.75">
      <c r="A182" s="114"/>
      <c r="B182" s="114"/>
      <c r="C182" s="58">
        <v>27</v>
      </c>
      <c r="D182" s="67" t="s">
        <v>450</v>
      </c>
      <c r="E182" s="67">
        <v>98768451.792899996</v>
      </c>
      <c r="F182" s="67">
        <v>0</v>
      </c>
      <c r="G182" s="67">
        <v>9046915.5768999998</v>
      </c>
      <c r="H182" s="67">
        <v>945481.98030000005</v>
      </c>
      <c r="I182" s="67">
        <v>177340.09400000001</v>
      </c>
      <c r="J182" s="67">
        <v>28240037.460700002</v>
      </c>
      <c r="K182" s="67">
        <f t="shared" si="25"/>
        <v>137178226.9048</v>
      </c>
      <c r="L182" s="57"/>
      <c r="M182" s="118"/>
      <c r="N182" s="118"/>
      <c r="O182" s="70">
        <v>24</v>
      </c>
      <c r="P182" s="67" t="s">
        <v>451</v>
      </c>
      <c r="Q182" s="67">
        <v>84176026.9868</v>
      </c>
      <c r="R182" s="67">
        <v>0</v>
      </c>
      <c r="S182" s="67">
        <v>7710290.0362</v>
      </c>
      <c r="T182" s="67">
        <v>805792.89489999996</v>
      </c>
      <c r="U182" s="67">
        <v>151139.1974</v>
      </c>
      <c r="V182" s="67">
        <v>27751859.8171</v>
      </c>
      <c r="W182" s="67">
        <f t="shared" si="27"/>
        <v>120595108.9324</v>
      </c>
    </row>
    <row r="183" spans="1:23" ht="12.75">
      <c r="A183" s="58"/>
      <c r="B183" s="119" t="s">
        <v>452</v>
      </c>
      <c r="C183" s="111"/>
      <c r="D183" s="109"/>
      <c r="E183" s="78">
        <f t="shared" ref="E183:K183" si="28">SUM(E156:E182)</f>
        <v>3051353995.2177997</v>
      </c>
      <c r="F183" s="78">
        <f t="shared" si="28"/>
        <v>0</v>
      </c>
      <c r="G183" s="78">
        <f t="shared" si="28"/>
        <v>279495542.23949999</v>
      </c>
      <c r="H183" s="78">
        <f t="shared" si="28"/>
        <v>29209734.137600001</v>
      </c>
      <c r="I183" s="78">
        <f t="shared" si="28"/>
        <v>5478747.4586000005</v>
      </c>
      <c r="J183" s="78">
        <f t="shared" si="28"/>
        <v>858870737.80610013</v>
      </c>
      <c r="K183" s="78">
        <f t="shared" si="28"/>
        <v>4224408756.859601</v>
      </c>
      <c r="L183" s="57"/>
      <c r="M183" s="114"/>
      <c r="N183" s="114"/>
      <c r="O183" s="70">
        <v>25</v>
      </c>
      <c r="P183" s="67" t="s">
        <v>453</v>
      </c>
      <c r="Q183" s="67">
        <v>93830234.122299999</v>
      </c>
      <c r="R183" s="67">
        <v>0</v>
      </c>
      <c r="S183" s="67">
        <v>8594588.5680999998</v>
      </c>
      <c r="T183" s="67">
        <v>898209.84290000005</v>
      </c>
      <c r="U183" s="67">
        <v>168473.4572</v>
      </c>
      <c r="V183" s="67">
        <v>27629622.9223</v>
      </c>
      <c r="W183" s="67">
        <f t="shared" si="27"/>
        <v>131121128.9128</v>
      </c>
    </row>
    <row r="184" spans="1:23" ht="12.75">
      <c r="A184" s="117">
        <v>9</v>
      </c>
      <c r="B184" s="117" t="s">
        <v>64</v>
      </c>
      <c r="C184" s="58">
        <v>1</v>
      </c>
      <c r="D184" s="67" t="s">
        <v>454</v>
      </c>
      <c r="E184" s="67">
        <v>104707676.86750001</v>
      </c>
      <c r="F184" s="67">
        <v>-2017457.56</v>
      </c>
      <c r="G184" s="67">
        <v>9590932.0808000006</v>
      </c>
      <c r="H184" s="67">
        <v>1002336.4737</v>
      </c>
      <c r="I184" s="67">
        <v>188004.05309999999</v>
      </c>
      <c r="J184" s="67">
        <v>31796331.2007</v>
      </c>
      <c r="K184" s="67">
        <f t="shared" ref="K184:K201" si="29">E184+F184+G184+H184+I184+J184</f>
        <v>145267823.11580002</v>
      </c>
      <c r="L184" s="57"/>
      <c r="M184" s="58"/>
      <c r="N184" s="119" t="s">
        <v>455</v>
      </c>
      <c r="O184" s="111"/>
      <c r="P184" s="109"/>
      <c r="Q184" s="78">
        <f t="shared" ref="Q184:W184" si="30">SUM(Q159:Q183)</f>
        <v>2866484304.4573002</v>
      </c>
      <c r="R184" s="78">
        <f t="shared" si="30"/>
        <v>0</v>
      </c>
      <c r="S184" s="78">
        <f t="shared" si="30"/>
        <v>262561992.56149998</v>
      </c>
      <c r="T184" s="78">
        <f t="shared" si="30"/>
        <v>27440029.761600006</v>
      </c>
      <c r="U184" s="78">
        <f t="shared" si="30"/>
        <v>5146811.4231000002</v>
      </c>
      <c r="V184" s="78">
        <f t="shared" si="30"/>
        <v>823019773.62819993</v>
      </c>
      <c r="W184" s="78">
        <f t="shared" si="30"/>
        <v>3984652911.8316998</v>
      </c>
    </row>
    <row r="185" spans="1:23" ht="12.75">
      <c r="A185" s="118"/>
      <c r="B185" s="118"/>
      <c r="C185" s="58">
        <v>2</v>
      </c>
      <c r="D185" s="67" t="s">
        <v>456</v>
      </c>
      <c r="E185" s="67">
        <v>131616279.56739999</v>
      </c>
      <c r="F185" s="67">
        <v>-2544453.37</v>
      </c>
      <c r="G185" s="67">
        <v>12055685.273800001</v>
      </c>
      <c r="H185" s="67">
        <v>1259924.7875999999</v>
      </c>
      <c r="I185" s="67">
        <v>236318.81400000001</v>
      </c>
      <c r="J185" s="67">
        <v>32235231.760400001</v>
      </c>
      <c r="K185" s="67">
        <f t="shared" si="29"/>
        <v>174858986.83320001</v>
      </c>
      <c r="L185" s="57"/>
      <c r="M185" s="117">
        <v>27</v>
      </c>
      <c r="N185" s="117" t="s">
        <v>113</v>
      </c>
      <c r="O185" s="70">
        <v>1</v>
      </c>
      <c r="P185" s="67" t="s">
        <v>457</v>
      </c>
      <c r="Q185" s="67">
        <v>105344587.814</v>
      </c>
      <c r="R185" s="67">
        <v>-5788847.5199999996</v>
      </c>
      <c r="S185" s="67">
        <v>9649271.3527000006</v>
      </c>
      <c r="T185" s="67">
        <v>1008433.439</v>
      </c>
      <c r="U185" s="67">
        <v>189147.63529999999</v>
      </c>
      <c r="V185" s="67">
        <v>37177963.474600002</v>
      </c>
      <c r="W185" s="67">
        <f t="shared" ref="W185:W204" si="31">Q185+R185+S185+T185+U185+V185</f>
        <v>147580556.19559997</v>
      </c>
    </row>
    <row r="186" spans="1:23" ht="12.75">
      <c r="A186" s="118"/>
      <c r="B186" s="118"/>
      <c r="C186" s="58">
        <v>3</v>
      </c>
      <c r="D186" s="67" t="s">
        <v>458</v>
      </c>
      <c r="E186" s="67">
        <v>125995536.5324</v>
      </c>
      <c r="F186" s="67">
        <v>-2434582.2599999998</v>
      </c>
      <c r="G186" s="67">
        <v>11540840.839199999</v>
      </c>
      <c r="H186" s="67">
        <v>1206119.0312000001</v>
      </c>
      <c r="I186" s="67">
        <v>226226.6937</v>
      </c>
      <c r="J186" s="67">
        <v>40583574.369099997</v>
      </c>
      <c r="K186" s="67">
        <f t="shared" si="29"/>
        <v>177117715.20559996</v>
      </c>
      <c r="L186" s="57"/>
      <c r="M186" s="118"/>
      <c r="N186" s="118"/>
      <c r="O186" s="70">
        <v>2</v>
      </c>
      <c r="P186" s="67" t="s">
        <v>459</v>
      </c>
      <c r="Q186" s="67">
        <v>108752168.04359999</v>
      </c>
      <c r="R186" s="67">
        <v>-5788847.5199999996</v>
      </c>
      <c r="S186" s="67">
        <v>9961396.2276000008</v>
      </c>
      <c r="T186" s="67">
        <v>1041053.2243999999</v>
      </c>
      <c r="U186" s="67">
        <v>195265.99179999999</v>
      </c>
      <c r="V186" s="67">
        <v>40575677.138400003</v>
      </c>
      <c r="W186" s="67">
        <f t="shared" si="31"/>
        <v>154736713.10579997</v>
      </c>
    </row>
    <row r="187" spans="1:23" ht="12.75">
      <c r="A187" s="118"/>
      <c r="B187" s="118"/>
      <c r="C187" s="58">
        <v>4</v>
      </c>
      <c r="D187" s="67" t="s">
        <v>460</v>
      </c>
      <c r="E187" s="67">
        <v>81294526.4498</v>
      </c>
      <c r="F187" s="67">
        <v>-1558697.37</v>
      </c>
      <c r="G187" s="67">
        <v>7446352.5985000003</v>
      </c>
      <c r="H187" s="67">
        <v>778209.11899999995</v>
      </c>
      <c r="I187" s="67">
        <v>145965.42420000001</v>
      </c>
      <c r="J187" s="67">
        <v>23993091.5645</v>
      </c>
      <c r="K187" s="67">
        <f t="shared" si="29"/>
        <v>112099447.786</v>
      </c>
      <c r="L187" s="57"/>
      <c r="M187" s="118"/>
      <c r="N187" s="118"/>
      <c r="O187" s="70">
        <v>3</v>
      </c>
      <c r="P187" s="67" t="s">
        <v>461</v>
      </c>
      <c r="Q187" s="67">
        <v>167155682.4711</v>
      </c>
      <c r="R187" s="67">
        <v>-5788847.5199999996</v>
      </c>
      <c r="S187" s="67">
        <v>15310995.768999999</v>
      </c>
      <c r="T187" s="67">
        <v>1600133.2694000001</v>
      </c>
      <c r="U187" s="67">
        <v>300130.29359999998</v>
      </c>
      <c r="V187" s="67">
        <v>59753681.082400002</v>
      </c>
      <c r="W187" s="67">
        <f t="shared" si="31"/>
        <v>238331775.36549997</v>
      </c>
    </row>
    <row r="188" spans="1:23" ht="12.75">
      <c r="A188" s="118"/>
      <c r="B188" s="118"/>
      <c r="C188" s="58">
        <v>5</v>
      </c>
      <c r="D188" s="67" t="s">
        <v>462</v>
      </c>
      <c r="E188" s="67">
        <v>97112131.952999994</v>
      </c>
      <c r="F188" s="67">
        <v>-1868649.67</v>
      </c>
      <c r="G188" s="67">
        <v>8895201.2847000007</v>
      </c>
      <c r="H188" s="67">
        <v>929626.50690000004</v>
      </c>
      <c r="I188" s="67">
        <v>174366.14929999999</v>
      </c>
      <c r="J188" s="67">
        <v>29090599.1404</v>
      </c>
      <c r="K188" s="67">
        <f t="shared" si="29"/>
        <v>134333275.36429998</v>
      </c>
      <c r="L188" s="57"/>
      <c r="M188" s="118"/>
      <c r="N188" s="118"/>
      <c r="O188" s="70">
        <v>4</v>
      </c>
      <c r="P188" s="67" t="s">
        <v>463</v>
      </c>
      <c r="Q188" s="67">
        <v>109906264.4614</v>
      </c>
      <c r="R188" s="67">
        <v>-5788847.5199999996</v>
      </c>
      <c r="S188" s="67">
        <v>10067108.250700001</v>
      </c>
      <c r="T188" s="67">
        <v>1052101.0574</v>
      </c>
      <c r="U188" s="67">
        <v>197338.1876</v>
      </c>
      <c r="V188" s="67">
        <v>35824195.071000002</v>
      </c>
      <c r="W188" s="67">
        <f t="shared" si="31"/>
        <v>151258159.5081</v>
      </c>
    </row>
    <row r="189" spans="1:23" ht="12.75">
      <c r="A189" s="118"/>
      <c r="B189" s="118"/>
      <c r="C189" s="58">
        <v>6</v>
      </c>
      <c r="D189" s="67" t="s">
        <v>464</v>
      </c>
      <c r="E189" s="67">
        <v>111720304.6304</v>
      </c>
      <c r="F189" s="67">
        <v>-2154700.0699999998</v>
      </c>
      <c r="G189" s="67">
        <v>10233269.286599999</v>
      </c>
      <c r="H189" s="67">
        <v>1069466.3422000001</v>
      </c>
      <c r="I189" s="67">
        <v>200595.32130000001</v>
      </c>
      <c r="J189" s="67">
        <v>33488697.885200001</v>
      </c>
      <c r="K189" s="67">
        <f t="shared" si="29"/>
        <v>154557633.39570001</v>
      </c>
      <c r="L189" s="57"/>
      <c r="M189" s="118"/>
      <c r="N189" s="118"/>
      <c r="O189" s="70">
        <v>5</v>
      </c>
      <c r="P189" s="67" t="s">
        <v>465</v>
      </c>
      <c r="Q189" s="67">
        <v>98495649.269600004</v>
      </c>
      <c r="R189" s="67">
        <v>-5788847.5199999996</v>
      </c>
      <c r="S189" s="67">
        <v>9021927.6242999993</v>
      </c>
      <c r="T189" s="67">
        <v>942870.52020000003</v>
      </c>
      <c r="U189" s="67">
        <v>176850.2733</v>
      </c>
      <c r="V189" s="67">
        <v>34923487.548799999</v>
      </c>
      <c r="W189" s="67">
        <f t="shared" si="31"/>
        <v>137771937.71620002</v>
      </c>
    </row>
    <row r="190" spans="1:23" ht="12.75">
      <c r="A190" s="118"/>
      <c r="B190" s="118"/>
      <c r="C190" s="58">
        <v>7</v>
      </c>
      <c r="D190" s="67" t="s">
        <v>466</v>
      </c>
      <c r="E190" s="67">
        <v>128081438.19859999</v>
      </c>
      <c r="F190" s="67">
        <v>-2475446.61</v>
      </c>
      <c r="G190" s="67">
        <v>11731903.6324</v>
      </c>
      <c r="H190" s="67">
        <v>1226086.7679000001</v>
      </c>
      <c r="I190" s="67">
        <v>229971.9584</v>
      </c>
      <c r="J190" s="67">
        <v>34665809.334100001</v>
      </c>
      <c r="K190" s="67">
        <f t="shared" si="29"/>
        <v>173459763.2814</v>
      </c>
      <c r="L190" s="57"/>
      <c r="M190" s="118"/>
      <c r="N190" s="118"/>
      <c r="O190" s="70">
        <v>6</v>
      </c>
      <c r="P190" s="67" t="s">
        <v>467</v>
      </c>
      <c r="Q190" s="67">
        <v>74923157.410400003</v>
      </c>
      <c r="R190" s="67">
        <v>-5788847.5199999996</v>
      </c>
      <c r="S190" s="67">
        <v>6862752.9089000002</v>
      </c>
      <c r="T190" s="67">
        <v>717217.8358</v>
      </c>
      <c r="U190" s="67">
        <v>134525.5447</v>
      </c>
      <c r="V190" s="67">
        <v>27031607.075199999</v>
      </c>
      <c r="W190" s="67">
        <f t="shared" si="31"/>
        <v>103880413.25500003</v>
      </c>
    </row>
    <row r="191" spans="1:23" ht="12.75">
      <c r="A191" s="118"/>
      <c r="B191" s="118"/>
      <c r="C191" s="58">
        <v>8</v>
      </c>
      <c r="D191" s="67" t="s">
        <v>468</v>
      </c>
      <c r="E191" s="67">
        <v>101460215.91599999</v>
      </c>
      <c r="F191" s="67">
        <v>-1953847.98</v>
      </c>
      <c r="G191" s="67">
        <v>9293473.6865999997</v>
      </c>
      <c r="H191" s="67">
        <v>971249.46400000004</v>
      </c>
      <c r="I191" s="67">
        <v>182173.19289999999</v>
      </c>
      <c r="J191" s="67">
        <v>34197338.690800004</v>
      </c>
      <c r="K191" s="67">
        <f t="shared" si="29"/>
        <v>144150602.97029999</v>
      </c>
      <c r="L191" s="57"/>
      <c r="M191" s="118"/>
      <c r="N191" s="118"/>
      <c r="O191" s="70">
        <v>7</v>
      </c>
      <c r="P191" s="67" t="s">
        <v>469</v>
      </c>
      <c r="Q191" s="67">
        <v>72988395.163900003</v>
      </c>
      <c r="R191" s="67">
        <v>-5788847.5199999996</v>
      </c>
      <c r="S191" s="67">
        <v>6685534.0663000001</v>
      </c>
      <c r="T191" s="67">
        <v>698696.91330000001</v>
      </c>
      <c r="U191" s="67">
        <v>131051.6529</v>
      </c>
      <c r="V191" s="67">
        <v>27361667.515099999</v>
      </c>
      <c r="W191" s="67">
        <f t="shared" si="31"/>
        <v>102076497.7915</v>
      </c>
    </row>
    <row r="192" spans="1:23" ht="12.75">
      <c r="A192" s="118"/>
      <c r="B192" s="118"/>
      <c r="C192" s="58">
        <v>9</v>
      </c>
      <c r="D192" s="67" t="s">
        <v>470</v>
      </c>
      <c r="E192" s="67">
        <v>108144084.1539</v>
      </c>
      <c r="F192" s="67">
        <v>-2084922.28</v>
      </c>
      <c r="G192" s="67">
        <v>9905697.4340000004</v>
      </c>
      <c r="H192" s="67">
        <v>1035232.2122</v>
      </c>
      <c r="I192" s="67">
        <v>194174.16899999999</v>
      </c>
      <c r="J192" s="67">
        <v>35046819.1668</v>
      </c>
      <c r="K192" s="67">
        <f t="shared" si="29"/>
        <v>152241084.85589999</v>
      </c>
      <c r="L192" s="57"/>
      <c r="M192" s="118"/>
      <c r="N192" s="118"/>
      <c r="O192" s="70">
        <v>8</v>
      </c>
      <c r="P192" s="67" t="s">
        <v>471</v>
      </c>
      <c r="Q192" s="67">
        <v>163892348.17910001</v>
      </c>
      <c r="R192" s="67">
        <v>-5788847.5199999996</v>
      </c>
      <c r="S192" s="67">
        <v>15012083.421</v>
      </c>
      <c r="T192" s="67">
        <v>1568894.3089000001</v>
      </c>
      <c r="U192" s="67">
        <v>294270.9327</v>
      </c>
      <c r="V192" s="67">
        <v>59633734.8279</v>
      </c>
      <c r="W192" s="67">
        <f t="shared" si="31"/>
        <v>234612484.1496</v>
      </c>
    </row>
    <row r="193" spans="1:23" ht="12.75">
      <c r="A193" s="118"/>
      <c r="B193" s="118"/>
      <c r="C193" s="58">
        <v>10</v>
      </c>
      <c r="D193" s="67" t="s">
        <v>472</v>
      </c>
      <c r="E193" s="67">
        <v>84681032.414800003</v>
      </c>
      <c r="F193" s="67">
        <v>-1625005.68</v>
      </c>
      <c r="G193" s="67">
        <v>7756547.1293000001</v>
      </c>
      <c r="H193" s="67">
        <v>810627.1666</v>
      </c>
      <c r="I193" s="67">
        <v>152045.94149999999</v>
      </c>
      <c r="J193" s="67">
        <v>27311812.8455</v>
      </c>
      <c r="K193" s="67">
        <f t="shared" si="29"/>
        <v>119087059.8177</v>
      </c>
      <c r="L193" s="57"/>
      <c r="M193" s="118"/>
      <c r="N193" s="118"/>
      <c r="O193" s="70">
        <v>9</v>
      </c>
      <c r="P193" s="67" t="s">
        <v>473</v>
      </c>
      <c r="Q193" s="67">
        <v>97536326.838499993</v>
      </c>
      <c r="R193" s="67">
        <v>-5788847.5199999996</v>
      </c>
      <c r="S193" s="67">
        <v>8934056.3567999993</v>
      </c>
      <c r="T193" s="67">
        <v>933687.20250000001</v>
      </c>
      <c r="U193" s="67">
        <v>175127.79689999999</v>
      </c>
      <c r="V193" s="67">
        <v>30852117.403499998</v>
      </c>
      <c r="W193" s="67">
        <f t="shared" si="31"/>
        <v>132642468.07820001</v>
      </c>
    </row>
    <row r="194" spans="1:23" ht="12.75">
      <c r="A194" s="118"/>
      <c r="B194" s="118"/>
      <c r="C194" s="58">
        <v>11</v>
      </c>
      <c r="D194" s="67" t="s">
        <v>474</v>
      </c>
      <c r="E194" s="67">
        <v>115546074.6874</v>
      </c>
      <c r="F194" s="67">
        <v>-2231802.6</v>
      </c>
      <c r="G194" s="67">
        <v>10583699.187000001</v>
      </c>
      <c r="H194" s="67">
        <v>1106089.3385999999</v>
      </c>
      <c r="I194" s="67">
        <v>207464.54329999999</v>
      </c>
      <c r="J194" s="67">
        <v>33016687.161499999</v>
      </c>
      <c r="K194" s="67">
        <f t="shared" si="29"/>
        <v>158228212.31780002</v>
      </c>
      <c r="L194" s="57"/>
      <c r="M194" s="118"/>
      <c r="N194" s="118"/>
      <c r="O194" s="70">
        <v>10</v>
      </c>
      <c r="P194" s="67" t="s">
        <v>475</v>
      </c>
      <c r="Q194" s="67">
        <v>121862103.1762</v>
      </c>
      <c r="R194" s="67">
        <v>-5788847.5199999996</v>
      </c>
      <c r="S194" s="67">
        <v>11162229.835999999</v>
      </c>
      <c r="T194" s="67">
        <v>1166550.8626000001</v>
      </c>
      <c r="U194" s="67">
        <v>218805.05809999999</v>
      </c>
      <c r="V194" s="67">
        <v>42939756.730700001</v>
      </c>
      <c r="W194" s="67">
        <f t="shared" si="31"/>
        <v>171560598.14359999</v>
      </c>
    </row>
    <row r="195" spans="1:23" ht="12.75">
      <c r="A195" s="118"/>
      <c r="B195" s="118"/>
      <c r="C195" s="58">
        <v>12</v>
      </c>
      <c r="D195" s="67" t="s">
        <v>476</v>
      </c>
      <c r="E195" s="67">
        <v>99713930.615899995</v>
      </c>
      <c r="F195" s="67">
        <v>-2540598.25</v>
      </c>
      <c r="G195" s="67">
        <v>9133518.8083999995</v>
      </c>
      <c r="H195" s="67">
        <v>954532.77709999995</v>
      </c>
      <c r="I195" s="67">
        <v>179037.71400000001</v>
      </c>
      <c r="J195" s="67">
        <v>29403098.004900001</v>
      </c>
      <c r="K195" s="67">
        <f t="shared" si="29"/>
        <v>136843519.67030001</v>
      </c>
      <c r="L195" s="57"/>
      <c r="M195" s="118"/>
      <c r="N195" s="118"/>
      <c r="O195" s="70">
        <v>11</v>
      </c>
      <c r="P195" s="67" t="s">
        <v>477</v>
      </c>
      <c r="Q195" s="67">
        <v>94016665.928299993</v>
      </c>
      <c r="R195" s="67">
        <v>-5788847.5199999996</v>
      </c>
      <c r="S195" s="67">
        <v>8611665.2031999994</v>
      </c>
      <c r="T195" s="67">
        <v>899994.50100000005</v>
      </c>
      <c r="U195" s="67">
        <v>168808.198</v>
      </c>
      <c r="V195" s="67">
        <v>33894920.651199996</v>
      </c>
      <c r="W195" s="67">
        <f t="shared" si="31"/>
        <v>131803206.96169999</v>
      </c>
    </row>
    <row r="196" spans="1:23" ht="12.75">
      <c r="A196" s="118"/>
      <c r="B196" s="118"/>
      <c r="C196" s="58">
        <v>13</v>
      </c>
      <c r="D196" s="67" t="s">
        <v>478</v>
      </c>
      <c r="E196" s="67">
        <v>109899818.17829999</v>
      </c>
      <c r="F196" s="67">
        <v>-2119233.0099999998</v>
      </c>
      <c r="G196" s="67">
        <v>10066517.789100001</v>
      </c>
      <c r="H196" s="67">
        <v>1052039.3489999999</v>
      </c>
      <c r="I196" s="67">
        <v>197326.61319999999</v>
      </c>
      <c r="J196" s="67">
        <v>33715054.792499997</v>
      </c>
      <c r="K196" s="67">
        <f t="shared" si="29"/>
        <v>152811523.7121</v>
      </c>
      <c r="L196" s="57"/>
      <c r="M196" s="118"/>
      <c r="N196" s="118"/>
      <c r="O196" s="70">
        <v>12</v>
      </c>
      <c r="P196" s="67" t="s">
        <v>479</v>
      </c>
      <c r="Q196" s="67">
        <v>84939945.0933</v>
      </c>
      <c r="R196" s="67">
        <v>-5788847.5199999996</v>
      </c>
      <c r="S196" s="67">
        <v>7780262.8108000001</v>
      </c>
      <c r="T196" s="67">
        <v>813105.66319999995</v>
      </c>
      <c r="U196" s="67">
        <v>152510.82279999999</v>
      </c>
      <c r="V196" s="67">
        <v>31444837.9285</v>
      </c>
      <c r="W196" s="67">
        <f t="shared" si="31"/>
        <v>119341814.7986</v>
      </c>
    </row>
    <row r="197" spans="1:23" ht="12.75">
      <c r="A197" s="118"/>
      <c r="B197" s="118"/>
      <c r="C197" s="58">
        <v>14</v>
      </c>
      <c r="D197" s="67" t="s">
        <v>480</v>
      </c>
      <c r="E197" s="67">
        <v>104046160.2758</v>
      </c>
      <c r="F197" s="67">
        <v>-2004350.13</v>
      </c>
      <c r="G197" s="67">
        <v>9530339.0001999997</v>
      </c>
      <c r="H197" s="67">
        <v>996003.9656</v>
      </c>
      <c r="I197" s="67">
        <v>186816.2911</v>
      </c>
      <c r="J197" s="67">
        <v>32858632.9824</v>
      </c>
      <c r="K197" s="67">
        <f t="shared" si="29"/>
        <v>145613602.38510001</v>
      </c>
      <c r="L197" s="57"/>
      <c r="M197" s="118"/>
      <c r="N197" s="118"/>
      <c r="O197" s="70">
        <v>13</v>
      </c>
      <c r="P197" s="67" t="s">
        <v>481</v>
      </c>
      <c r="Q197" s="67">
        <v>76595273.281800002</v>
      </c>
      <c r="R197" s="67">
        <v>-5788847.5199999996</v>
      </c>
      <c r="S197" s="67">
        <v>7015914.0736999996</v>
      </c>
      <c r="T197" s="67">
        <v>733224.52009999997</v>
      </c>
      <c r="U197" s="67">
        <v>137527.85140000001</v>
      </c>
      <c r="V197" s="67">
        <v>27897746.753199998</v>
      </c>
      <c r="W197" s="67">
        <f t="shared" si="31"/>
        <v>106590838.9602</v>
      </c>
    </row>
    <row r="198" spans="1:23" ht="12.75">
      <c r="A198" s="118"/>
      <c r="B198" s="118"/>
      <c r="C198" s="58">
        <v>15</v>
      </c>
      <c r="D198" s="67" t="s">
        <v>482</v>
      </c>
      <c r="E198" s="67">
        <v>118019059.68529999</v>
      </c>
      <c r="F198" s="67">
        <v>-2278449.64</v>
      </c>
      <c r="G198" s="67">
        <v>10810217.7371</v>
      </c>
      <c r="H198" s="67">
        <v>1129762.5126</v>
      </c>
      <c r="I198" s="67">
        <v>211904.82139999999</v>
      </c>
      <c r="J198" s="67">
        <v>35103321.626900002</v>
      </c>
      <c r="K198" s="67">
        <f t="shared" si="29"/>
        <v>162995816.74330002</v>
      </c>
      <c r="L198" s="57"/>
      <c r="M198" s="118"/>
      <c r="N198" s="118"/>
      <c r="O198" s="70">
        <v>14</v>
      </c>
      <c r="P198" s="67" t="s">
        <v>483</v>
      </c>
      <c r="Q198" s="67">
        <v>88055993.797399998</v>
      </c>
      <c r="R198" s="67">
        <v>-5788847.5199999996</v>
      </c>
      <c r="S198" s="67">
        <v>8065684.2084999997</v>
      </c>
      <c r="T198" s="67">
        <v>842934.70109999995</v>
      </c>
      <c r="U198" s="67">
        <v>158105.7304</v>
      </c>
      <c r="V198" s="67">
        <v>28910001.515500002</v>
      </c>
      <c r="W198" s="67">
        <f t="shared" si="31"/>
        <v>120243872.43290001</v>
      </c>
    </row>
    <row r="199" spans="1:23" ht="12.75">
      <c r="A199" s="118"/>
      <c r="B199" s="118"/>
      <c r="C199" s="58">
        <v>16</v>
      </c>
      <c r="D199" s="67" t="s">
        <v>484</v>
      </c>
      <c r="E199" s="67">
        <v>110917670.01980001</v>
      </c>
      <c r="F199" s="67">
        <v>-2139279.5699999998</v>
      </c>
      <c r="G199" s="67">
        <v>10159750.187799999</v>
      </c>
      <c r="H199" s="67">
        <v>1061782.9519</v>
      </c>
      <c r="I199" s="67">
        <v>199154.18</v>
      </c>
      <c r="J199" s="67">
        <v>33677363.347999997</v>
      </c>
      <c r="K199" s="67">
        <f t="shared" si="29"/>
        <v>153876441.11750004</v>
      </c>
      <c r="L199" s="57"/>
      <c r="M199" s="118"/>
      <c r="N199" s="118"/>
      <c r="O199" s="70">
        <v>15</v>
      </c>
      <c r="P199" s="67" t="s">
        <v>485</v>
      </c>
      <c r="Q199" s="67">
        <v>92231445.096000001</v>
      </c>
      <c r="R199" s="67">
        <v>-5788847.5199999996</v>
      </c>
      <c r="S199" s="67">
        <v>8448143.9384000003</v>
      </c>
      <c r="T199" s="67">
        <v>882905.09539999999</v>
      </c>
      <c r="U199" s="67">
        <v>165602.80979999999</v>
      </c>
      <c r="V199" s="67">
        <v>33644616.141000003</v>
      </c>
      <c r="W199" s="67">
        <f t="shared" si="31"/>
        <v>129583865.56060001</v>
      </c>
    </row>
    <row r="200" spans="1:23" ht="12.75">
      <c r="A200" s="118"/>
      <c r="B200" s="118"/>
      <c r="C200" s="58">
        <v>17</v>
      </c>
      <c r="D200" s="67" t="s">
        <v>486</v>
      </c>
      <c r="E200" s="67">
        <v>111354932.6116</v>
      </c>
      <c r="F200" s="67">
        <v>-2147660.84</v>
      </c>
      <c r="G200" s="67">
        <v>10199802.225500001</v>
      </c>
      <c r="H200" s="67">
        <v>1065968.7409999999</v>
      </c>
      <c r="I200" s="67">
        <v>199939.29089999999</v>
      </c>
      <c r="J200" s="67">
        <v>35381391.473899998</v>
      </c>
      <c r="K200" s="67">
        <f t="shared" si="29"/>
        <v>156054373.5029</v>
      </c>
      <c r="L200" s="57"/>
      <c r="M200" s="118"/>
      <c r="N200" s="118"/>
      <c r="O200" s="70">
        <v>16</v>
      </c>
      <c r="P200" s="67" t="s">
        <v>487</v>
      </c>
      <c r="Q200" s="67">
        <v>111830904.6045</v>
      </c>
      <c r="R200" s="67">
        <v>-5788847.5199999996</v>
      </c>
      <c r="S200" s="67">
        <v>10243399.936699999</v>
      </c>
      <c r="T200" s="67">
        <v>1070525.0839</v>
      </c>
      <c r="U200" s="67">
        <v>200793.9051</v>
      </c>
      <c r="V200" s="67">
        <v>39088357.465400003</v>
      </c>
      <c r="W200" s="67">
        <f t="shared" si="31"/>
        <v>156645133.4756</v>
      </c>
    </row>
    <row r="201" spans="1:23" ht="12.75">
      <c r="A201" s="114"/>
      <c r="B201" s="114"/>
      <c r="C201" s="58">
        <v>18</v>
      </c>
      <c r="D201" s="67" t="s">
        <v>488</v>
      </c>
      <c r="E201" s="67">
        <v>122800942.80060001</v>
      </c>
      <c r="F201" s="67">
        <v>-2372129.21</v>
      </c>
      <c r="G201" s="67">
        <v>11248224.9353</v>
      </c>
      <c r="H201" s="67">
        <v>1175538.1043</v>
      </c>
      <c r="I201" s="67">
        <v>220490.7573</v>
      </c>
      <c r="J201" s="67">
        <v>36380457.701300003</v>
      </c>
      <c r="K201" s="67">
        <f t="shared" si="29"/>
        <v>169453525.08880001</v>
      </c>
      <c r="L201" s="57"/>
      <c r="M201" s="118"/>
      <c r="N201" s="118"/>
      <c r="O201" s="70">
        <v>17</v>
      </c>
      <c r="P201" s="67" t="s">
        <v>489</v>
      </c>
      <c r="Q201" s="67">
        <v>93879811.0572</v>
      </c>
      <c r="R201" s="67">
        <v>-5788847.5199999996</v>
      </c>
      <c r="S201" s="67">
        <v>8599129.6775000002</v>
      </c>
      <c r="T201" s="67">
        <v>898684.42870000005</v>
      </c>
      <c r="U201" s="67">
        <v>168562.47330000001</v>
      </c>
      <c r="V201" s="67">
        <v>30800265.6373</v>
      </c>
      <c r="W201" s="67">
        <f t="shared" si="31"/>
        <v>128557605.75399999</v>
      </c>
    </row>
    <row r="202" spans="1:23" ht="12.75">
      <c r="A202" s="58"/>
      <c r="B202" s="119" t="s">
        <v>490</v>
      </c>
      <c r="C202" s="111"/>
      <c r="D202" s="109"/>
      <c r="E202" s="78">
        <f t="shared" ref="E202:K202" si="32">SUM(E184:E201)</f>
        <v>1967111815.5585001</v>
      </c>
      <c r="F202" s="78">
        <f t="shared" si="32"/>
        <v>-38551266.100000001</v>
      </c>
      <c r="G202" s="78">
        <f t="shared" si="32"/>
        <v>180181973.11629999</v>
      </c>
      <c r="H202" s="78">
        <f t="shared" si="32"/>
        <v>18830595.611400001</v>
      </c>
      <c r="I202" s="78">
        <f t="shared" si="32"/>
        <v>3531975.9285999998</v>
      </c>
      <c r="J202" s="78">
        <f t="shared" si="32"/>
        <v>591945313.04890001</v>
      </c>
      <c r="K202" s="78">
        <f t="shared" si="32"/>
        <v>2723050407.1636996</v>
      </c>
      <c r="L202" s="57"/>
      <c r="M202" s="118"/>
      <c r="N202" s="118"/>
      <c r="O202" s="70">
        <v>18</v>
      </c>
      <c r="P202" s="67" t="s">
        <v>491</v>
      </c>
      <c r="Q202" s="67">
        <v>87251518.319000006</v>
      </c>
      <c r="R202" s="67">
        <v>-5788847.5199999996</v>
      </c>
      <c r="S202" s="67">
        <v>7991996.4913999997</v>
      </c>
      <c r="T202" s="67">
        <v>835233.6888</v>
      </c>
      <c r="U202" s="67">
        <v>156661.2838</v>
      </c>
      <c r="V202" s="67">
        <v>32027077.038800001</v>
      </c>
      <c r="W202" s="67">
        <f t="shared" si="31"/>
        <v>122473639.30180003</v>
      </c>
    </row>
    <row r="203" spans="1:23" ht="12.75">
      <c r="A203" s="117">
        <v>10</v>
      </c>
      <c r="B203" s="117" t="s">
        <v>65</v>
      </c>
      <c r="C203" s="58">
        <v>1</v>
      </c>
      <c r="D203" s="67" t="s">
        <v>492</v>
      </c>
      <c r="E203" s="67">
        <v>85992733.933799997</v>
      </c>
      <c r="F203" s="67">
        <v>0</v>
      </c>
      <c r="G203" s="67">
        <v>7876695.3415000001</v>
      </c>
      <c r="H203" s="67">
        <v>823183.70790000004</v>
      </c>
      <c r="I203" s="67">
        <v>154401.1194</v>
      </c>
      <c r="J203" s="67">
        <v>29304856.285</v>
      </c>
      <c r="K203" s="67">
        <f t="shared" ref="K203:K227" si="33">E203+F203+G203+H203+I203+J203</f>
        <v>124151870.38759999</v>
      </c>
      <c r="L203" s="57"/>
      <c r="M203" s="118"/>
      <c r="N203" s="118"/>
      <c r="O203" s="70">
        <v>19</v>
      </c>
      <c r="P203" s="67" t="s">
        <v>493</v>
      </c>
      <c r="Q203" s="67">
        <v>82875174.005099997</v>
      </c>
      <c r="R203" s="67">
        <v>-5788847.5199999996</v>
      </c>
      <c r="S203" s="67">
        <v>7591135.5198999997</v>
      </c>
      <c r="T203" s="67">
        <v>793340.2034</v>
      </c>
      <c r="U203" s="67">
        <v>148803.49830000001</v>
      </c>
      <c r="V203" s="67">
        <v>28265706.877700001</v>
      </c>
      <c r="W203" s="67">
        <f t="shared" si="31"/>
        <v>113885312.5844</v>
      </c>
    </row>
    <row r="204" spans="1:23" ht="12.75">
      <c r="A204" s="118"/>
      <c r="B204" s="118"/>
      <c r="C204" s="58">
        <v>2</v>
      </c>
      <c r="D204" s="67" t="s">
        <v>494</v>
      </c>
      <c r="E204" s="67">
        <v>93728668.047399998</v>
      </c>
      <c r="F204" s="67">
        <v>0</v>
      </c>
      <c r="G204" s="67">
        <v>8585285.398</v>
      </c>
      <c r="H204" s="67">
        <v>897237.58010000002</v>
      </c>
      <c r="I204" s="67">
        <v>168291.09390000001</v>
      </c>
      <c r="J204" s="67">
        <v>31796309.3594</v>
      </c>
      <c r="K204" s="67">
        <f t="shared" si="33"/>
        <v>135175791.4788</v>
      </c>
      <c r="L204" s="57"/>
      <c r="M204" s="114"/>
      <c r="N204" s="114"/>
      <c r="O204" s="70">
        <v>20</v>
      </c>
      <c r="P204" s="67" t="s">
        <v>495</v>
      </c>
      <c r="Q204" s="67">
        <v>112406124.62620001</v>
      </c>
      <c r="R204" s="67">
        <v>-5788847.5199999996</v>
      </c>
      <c r="S204" s="67">
        <v>10296088.4914</v>
      </c>
      <c r="T204" s="67">
        <v>1076031.4998000001</v>
      </c>
      <c r="U204" s="67">
        <v>201826.72039999999</v>
      </c>
      <c r="V204" s="67">
        <v>40793218.551399998</v>
      </c>
      <c r="W204" s="67">
        <f t="shared" si="31"/>
        <v>158984442.36920002</v>
      </c>
    </row>
    <row r="205" spans="1:23" ht="12.75">
      <c r="A205" s="118"/>
      <c r="B205" s="118"/>
      <c r="C205" s="58">
        <v>3</v>
      </c>
      <c r="D205" s="67" t="s">
        <v>496</v>
      </c>
      <c r="E205" s="67">
        <v>80122565.453700006</v>
      </c>
      <c r="F205" s="67">
        <v>0</v>
      </c>
      <c r="G205" s="67">
        <v>7339004.2297</v>
      </c>
      <c r="H205" s="67">
        <v>766990.27350000001</v>
      </c>
      <c r="I205" s="67">
        <v>143861.15229999999</v>
      </c>
      <c r="J205" s="67">
        <v>28050765.440099999</v>
      </c>
      <c r="K205" s="67">
        <f t="shared" si="33"/>
        <v>116423186.5493</v>
      </c>
      <c r="L205" s="57"/>
      <c r="M205" s="58"/>
      <c r="N205" s="119" t="s">
        <v>497</v>
      </c>
      <c r="O205" s="111"/>
      <c r="P205" s="109"/>
      <c r="Q205" s="78">
        <f t="shared" ref="Q205:W205" si="34">SUM(Q185:Q204)</f>
        <v>2044939538.6366</v>
      </c>
      <c r="R205" s="78">
        <f t="shared" si="34"/>
        <v>-115776950.39999995</v>
      </c>
      <c r="S205" s="78">
        <f t="shared" si="34"/>
        <v>187310776.16480002</v>
      </c>
      <c r="T205" s="78">
        <f t="shared" si="34"/>
        <v>19575618.018900003</v>
      </c>
      <c r="U205" s="78">
        <f t="shared" si="34"/>
        <v>3671716.6602000007</v>
      </c>
      <c r="V205" s="78">
        <f t="shared" si="34"/>
        <v>722840636.42759991</v>
      </c>
      <c r="W205" s="78">
        <f t="shared" si="34"/>
        <v>2862561335.508101</v>
      </c>
    </row>
    <row r="206" spans="1:23" ht="12.75">
      <c r="A206" s="118"/>
      <c r="B206" s="118"/>
      <c r="C206" s="58">
        <v>4</v>
      </c>
      <c r="D206" s="67" t="s">
        <v>498</v>
      </c>
      <c r="E206" s="67">
        <v>115150614.2878</v>
      </c>
      <c r="F206" s="67">
        <v>0</v>
      </c>
      <c r="G206" s="67">
        <v>10547476.1139</v>
      </c>
      <c r="H206" s="67">
        <v>1102303.7098999999</v>
      </c>
      <c r="I206" s="67">
        <v>206754.48879999999</v>
      </c>
      <c r="J206" s="67">
        <v>36590133.565300003</v>
      </c>
      <c r="K206" s="67">
        <f t="shared" si="33"/>
        <v>163597282.16570002</v>
      </c>
      <c r="L206" s="57"/>
      <c r="M206" s="117">
        <v>28</v>
      </c>
      <c r="N206" s="117" t="s">
        <v>117</v>
      </c>
      <c r="O206" s="70">
        <v>1</v>
      </c>
      <c r="P206" s="67" t="s">
        <v>499</v>
      </c>
      <c r="Q206" s="67">
        <v>108350467.4162</v>
      </c>
      <c r="R206" s="67">
        <v>-2620951.4900000002</v>
      </c>
      <c r="S206" s="67">
        <v>9924601.5669999998</v>
      </c>
      <c r="T206" s="67">
        <v>1037207.8598</v>
      </c>
      <c r="U206" s="67">
        <v>194544.7329</v>
      </c>
      <c r="V206" s="67">
        <v>34113081.170900002</v>
      </c>
      <c r="W206" s="67">
        <f t="shared" ref="W206:W223" si="35">Q206+R206+S206+T206+U206+V206</f>
        <v>150998951.2568</v>
      </c>
    </row>
    <row r="207" spans="1:23" ht="12.75">
      <c r="A207" s="118"/>
      <c r="B207" s="118"/>
      <c r="C207" s="58">
        <v>5</v>
      </c>
      <c r="D207" s="67" t="s">
        <v>500</v>
      </c>
      <c r="E207" s="67">
        <v>104769165.93629999</v>
      </c>
      <c r="F207" s="67">
        <v>0</v>
      </c>
      <c r="G207" s="67">
        <v>9596564.3085999992</v>
      </c>
      <c r="H207" s="67">
        <v>1002925.0908</v>
      </c>
      <c r="I207" s="67">
        <v>188114.45759999999</v>
      </c>
      <c r="J207" s="67">
        <v>35974159.570799999</v>
      </c>
      <c r="K207" s="67">
        <f t="shared" si="33"/>
        <v>151530929.36409998</v>
      </c>
      <c r="L207" s="57"/>
      <c r="M207" s="118"/>
      <c r="N207" s="118"/>
      <c r="O207" s="70">
        <v>2</v>
      </c>
      <c r="P207" s="67" t="s">
        <v>501</v>
      </c>
      <c r="Q207" s="67">
        <v>114617417.6455</v>
      </c>
      <c r="R207" s="67">
        <v>-2620951.4900000002</v>
      </c>
      <c r="S207" s="67">
        <v>10498636.7839</v>
      </c>
      <c r="T207" s="67">
        <v>1097199.5718</v>
      </c>
      <c r="U207" s="67">
        <v>205797.12700000001</v>
      </c>
      <c r="V207" s="67">
        <v>36777373.4661</v>
      </c>
      <c r="W207" s="67">
        <f t="shared" si="35"/>
        <v>160575473.10430002</v>
      </c>
    </row>
    <row r="208" spans="1:23" ht="12.75">
      <c r="A208" s="118"/>
      <c r="B208" s="118"/>
      <c r="C208" s="58">
        <v>6</v>
      </c>
      <c r="D208" s="67" t="s">
        <v>502</v>
      </c>
      <c r="E208" s="67">
        <v>107319323.49590001</v>
      </c>
      <c r="F208" s="67">
        <v>0</v>
      </c>
      <c r="G208" s="67">
        <v>9830151.6508000009</v>
      </c>
      <c r="H208" s="67">
        <v>1027337.0157</v>
      </c>
      <c r="I208" s="67">
        <v>192693.3</v>
      </c>
      <c r="J208" s="67">
        <v>36168516.927699998</v>
      </c>
      <c r="K208" s="67">
        <f t="shared" si="33"/>
        <v>154538022.3901</v>
      </c>
      <c r="L208" s="57"/>
      <c r="M208" s="118"/>
      <c r="N208" s="118"/>
      <c r="O208" s="70">
        <v>3</v>
      </c>
      <c r="P208" s="67" t="s">
        <v>503</v>
      </c>
      <c r="Q208" s="67">
        <v>116689965.4684</v>
      </c>
      <c r="R208" s="67">
        <v>-2620951.4900000002</v>
      </c>
      <c r="S208" s="67">
        <v>10688476.402100001</v>
      </c>
      <c r="T208" s="67">
        <v>1117039.476</v>
      </c>
      <c r="U208" s="67">
        <v>209518.41469999999</v>
      </c>
      <c r="V208" s="67">
        <v>37866746.451099999</v>
      </c>
      <c r="W208" s="67">
        <f t="shared" si="35"/>
        <v>163950794.72229999</v>
      </c>
    </row>
    <row r="209" spans="1:23" ht="12.75">
      <c r="A209" s="118"/>
      <c r="B209" s="118"/>
      <c r="C209" s="58">
        <v>7</v>
      </c>
      <c r="D209" s="67" t="s">
        <v>504</v>
      </c>
      <c r="E209" s="67">
        <v>113778285.84909999</v>
      </c>
      <c r="F209" s="67">
        <v>0</v>
      </c>
      <c r="G209" s="67">
        <v>10421774.644400001</v>
      </c>
      <c r="H209" s="67">
        <v>1089166.8045000001</v>
      </c>
      <c r="I209" s="67">
        <v>204290.45449999999</v>
      </c>
      <c r="J209" s="67">
        <v>34784761.960500002</v>
      </c>
      <c r="K209" s="67">
        <f t="shared" si="33"/>
        <v>160278279.713</v>
      </c>
      <c r="L209" s="57"/>
      <c r="M209" s="118"/>
      <c r="N209" s="118"/>
      <c r="O209" s="70">
        <v>4</v>
      </c>
      <c r="P209" s="67" t="s">
        <v>505</v>
      </c>
      <c r="Q209" s="67">
        <v>86550949.510700002</v>
      </c>
      <c r="R209" s="67">
        <v>-2620951.4900000002</v>
      </c>
      <c r="S209" s="67">
        <v>7927826.3362999996</v>
      </c>
      <c r="T209" s="67">
        <v>828527.34510000004</v>
      </c>
      <c r="U209" s="67">
        <v>155403.40299999999</v>
      </c>
      <c r="V209" s="67">
        <v>27658820.4177</v>
      </c>
      <c r="W209" s="67">
        <f t="shared" si="35"/>
        <v>120500575.5228</v>
      </c>
    </row>
    <row r="210" spans="1:23" ht="12.75">
      <c r="A210" s="118"/>
      <c r="B210" s="118"/>
      <c r="C210" s="58">
        <v>8</v>
      </c>
      <c r="D210" s="67" t="s">
        <v>506</v>
      </c>
      <c r="E210" s="67">
        <v>107010142.3952</v>
      </c>
      <c r="F210" s="67">
        <v>0</v>
      </c>
      <c r="G210" s="67">
        <v>9801831.5216000006</v>
      </c>
      <c r="H210" s="67">
        <v>1024377.3139</v>
      </c>
      <c r="I210" s="67">
        <v>192138.1612</v>
      </c>
      <c r="J210" s="67">
        <v>33322708.743799999</v>
      </c>
      <c r="K210" s="67">
        <f t="shared" si="33"/>
        <v>151351198.13569999</v>
      </c>
      <c r="L210" s="57"/>
      <c r="M210" s="118"/>
      <c r="N210" s="118"/>
      <c r="O210" s="70">
        <v>5</v>
      </c>
      <c r="P210" s="67" t="s">
        <v>507</v>
      </c>
      <c r="Q210" s="67">
        <v>90694920.506999999</v>
      </c>
      <c r="R210" s="67">
        <v>-2620951.4900000002</v>
      </c>
      <c r="S210" s="67">
        <v>8307402.5581</v>
      </c>
      <c r="T210" s="67">
        <v>868196.38749999995</v>
      </c>
      <c r="U210" s="67">
        <v>162843.95910000001</v>
      </c>
      <c r="V210" s="67">
        <v>31071249.710000001</v>
      </c>
      <c r="W210" s="67">
        <f t="shared" si="35"/>
        <v>128483661.63170001</v>
      </c>
    </row>
    <row r="211" spans="1:23" ht="12.75">
      <c r="A211" s="118"/>
      <c r="B211" s="118"/>
      <c r="C211" s="58">
        <v>9</v>
      </c>
      <c r="D211" s="67" t="s">
        <v>508</v>
      </c>
      <c r="E211" s="67">
        <v>100688658.02590001</v>
      </c>
      <c r="F211" s="67">
        <v>0</v>
      </c>
      <c r="G211" s="67">
        <v>9222801.1291000005</v>
      </c>
      <c r="H211" s="67">
        <v>963863.56229999999</v>
      </c>
      <c r="I211" s="67">
        <v>180787.85029999999</v>
      </c>
      <c r="J211" s="67">
        <v>32042796.1358</v>
      </c>
      <c r="K211" s="67">
        <f t="shared" si="33"/>
        <v>143098906.70339999</v>
      </c>
      <c r="L211" s="57"/>
      <c r="M211" s="118"/>
      <c r="N211" s="118"/>
      <c r="O211" s="70">
        <v>6</v>
      </c>
      <c r="P211" s="67" t="s">
        <v>509</v>
      </c>
      <c r="Q211" s="67">
        <v>139376764.76530001</v>
      </c>
      <c r="R211" s="67">
        <v>-2620951.4900000002</v>
      </c>
      <c r="S211" s="67">
        <v>12766524.1413</v>
      </c>
      <c r="T211" s="67">
        <v>1334213.6802999999</v>
      </c>
      <c r="U211" s="67">
        <v>250252.87040000001</v>
      </c>
      <c r="V211" s="67">
        <v>46454912.155500002</v>
      </c>
      <c r="W211" s="67">
        <f t="shared" si="35"/>
        <v>197561716.12279999</v>
      </c>
    </row>
    <row r="212" spans="1:23" ht="12.75">
      <c r="A212" s="118"/>
      <c r="B212" s="118"/>
      <c r="C212" s="58">
        <v>10</v>
      </c>
      <c r="D212" s="67" t="s">
        <v>510</v>
      </c>
      <c r="E212" s="67">
        <v>112592392.9346</v>
      </c>
      <c r="F212" s="67">
        <v>0</v>
      </c>
      <c r="G212" s="67">
        <v>10313150.150599999</v>
      </c>
      <c r="H212" s="67">
        <v>1077814.5926999999</v>
      </c>
      <c r="I212" s="67">
        <v>202161.16769999999</v>
      </c>
      <c r="J212" s="67">
        <v>37842766.729999997</v>
      </c>
      <c r="K212" s="67">
        <f t="shared" si="33"/>
        <v>162028285.5756</v>
      </c>
      <c r="L212" s="57"/>
      <c r="M212" s="118"/>
      <c r="N212" s="118"/>
      <c r="O212" s="70">
        <v>7</v>
      </c>
      <c r="P212" s="67" t="s">
        <v>511</v>
      </c>
      <c r="Q212" s="67">
        <v>98160486.784299999</v>
      </c>
      <c r="R212" s="67">
        <v>-2620951.4900000002</v>
      </c>
      <c r="S212" s="67">
        <v>8991227.6724999994</v>
      </c>
      <c r="T212" s="67">
        <v>939662.10620000004</v>
      </c>
      <c r="U212" s="67">
        <v>176248.4846</v>
      </c>
      <c r="V212" s="67">
        <v>30893343.315200001</v>
      </c>
      <c r="W212" s="67">
        <f t="shared" si="35"/>
        <v>136540016.87279999</v>
      </c>
    </row>
    <row r="213" spans="1:23" ht="12.75">
      <c r="A213" s="118"/>
      <c r="B213" s="118"/>
      <c r="C213" s="58">
        <v>11</v>
      </c>
      <c r="D213" s="67" t="s">
        <v>512</v>
      </c>
      <c r="E213" s="67">
        <v>94612312.281200007</v>
      </c>
      <c r="F213" s="67">
        <v>0</v>
      </c>
      <c r="G213" s="67">
        <v>8666224.7530000005</v>
      </c>
      <c r="H213" s="67">
        <v>905696.45220000006</v>
      </c>
      <c r="I213" s="67">
        <v>169877.68909999999</v>
      </c>
      <c r="J213" s="67">
        <v>29197959.738699999</v>
      </c>
      <c r="K213" s="67">
        <f t="shared" si="33"/>
        <v>133552070.91420001</v>
      </c>
      <c r="L213" s="57"/>
      <c r="M213" s="118"/>
      <c r="N213" s="118"/>
      <c r="O213" s="70">
        <v>8</v>
      </c>
      <c r="P213" s="67" t="s">
        <v>513</v>
      </c>
      <c r="Q213" s="67">
        <v>98897139.999300003</v>
      </c>
      <c r="R213" s="67">
        <v>-2620951.4900000002</v>
      </c>
      <c r="S213" s="67">
        <v>9058703.0588000007</v>
      </c>
      <c r="T213" s="67">
        <v>946713.87549999997</v>
      </c>
      <c r="U213" s="67">
        <v>177571.15539999999</v>
      </c>
      <c r="V213" s="67">
        <v>34176802.618600003</v>
      </c>
      <c r="W213" s="67">
        <f t="shared" si="35"/>
        <v>140635979.21759999</v>
      </c>
    </row>
    <row r="214" spans="1:23" ht="12.75">
      <c r="A214" s="118"/>
      <c r="B214" s="118"/>
      <c r="C214" s="58">
        <v>12</v>
      </c>
      <c r="D214" s="67" t="s">
        <v>514</v>
      </c>
      <c r="E214" s="67">
        <v>97578291.404300004</v>
      </c>
      <c r="F214" s="67">
        <v>0</v>
      </c>
      <c r="G214" s="67">
        <v>8937900.1942999996</v>
      </c>
      <c r="H214" s="67">
        <v>934088.91720000003</v>
      </c>
      <c r="I214" s="67">
        <v>175203.14490000001</v>
      </c>
      <c r="J214" s="67">
        <v>32401663.112500001</v>
      </c>
      <c r="K214" s="67">
        <f t="shared" si="33"/>
        <v>140027146.77320001</v>
      </c>
      <c r="L214" s="57"/>
      <c r="M214" s="118"/>
      <c r="N214" s="118"/>
      <c r="O214" s="70">
        <v>9</v>
      </c>
      <c r="P214" s="67" t="s">
        <v>515</v>
      </c>
      <c r="Q214" s="67">
        <v>118898511.15809999</v>
      </c>
      <c r="R214" s="67">
        <v>-2620951.4900000002</v>
      </c>
      <c r="S214" s="67">
        <v>10890773.0469</v>
      </c>
      <c r="T214" s="67">
        <v>1138181.2486</v>
      </c>
      <c r="U214" s="67">
        <v>213483.8884</v>
      </c>
      <c r="V214" s="67">
        <v>38149883.472000003</v>
      </c>
      <c r="W214" s="67">
        <f t="shared" si="35"/>
        <v>166669881.324</v>
      </c>
    </row>
    <row r="215" spans="1:23" ht="12.75">
      <c r="A215" s="118"/>
      <c r="B215" s="118"/>
      <c r="C215" s="58">
        <v>13</v>
      </c>
      <c r="D215" s="67" t="s">
        <v>516</v>
      </c>
      <c r="E215" s="67">
        <v>89379609.089499995</v>
      </c>
      <c r="F215" s="67">
        <v>0</v>
      </c>
      <c r="G215" s="67">
        <v>8186923.6891999999</v>
      </c>
      <c r="H215" s="67">
        <v>855605.28960000002</v>
      </c>
      <c r="I215" s="67">
        <v>160482.2996</v>
      </c>
      <c r="J215" s="67">
        <v>31062263.2707</v>
      </c>
      <c r="K215" s="67">
        <f t="shared" si="33"/>
        <v>129644883.63859999</v>
      </c>
      <c r="L215" s="57"/>
      <c r="M215" s="118"/>
      <c r="N215" s="118"/>
      <c r="O215" s="70">
        <v>10</v>
      </c>
      <c r="P215" s="67" t="s">
        <v>517</v>
      </c>
      <c r="Q215" s="67">
        <v>129019475.3634</v>
      </c>
      <c r="R215" s="67">
        <v>-2620951.4900000002</v>
      </c>
      <c r="S215" s="67">
        <v>11817825.228599999</v>
      </c>
      <c r="T215" s="67">
        <v>1235066.3278999999</v>
      </c>
      <c r="U215" s="67">
        <v>231656.21679999999</v>
      </c>
      <c r="V215" s="67">
        <v>42109914.6171</v>
      </c>
      <c r="W215" s="67">
        <f t="shared" si="35"/>
        <v>181792986.2638</v>
      </c>
    </row>
    <row r="216" spans="1:23" ht="12.75">
      <c r="A216" s="118"/>
      <c r="B216" s="118"/>
      <c r="C216" s="58">
        <v>14</v>
      </c>
      <c r="D216" s="67" t="s">
        <v>518</v>
      </c>
      <c r="E216" s="67">
        <v>87535265.3336</v>
      </c>
      <c r="F216" s="67">
        <v>0</v>
      </c>
      <c r="G216" s="67">
        <v>8017986.9289999995</v>
      </c>
      <c r="H216" s="67">
        <v>837949.91729999997</v>
      </c>
      <c r="I216" s="67">
        <v>157170.75539999999</v>
      </c>
      <c r="J216" s="67">
        <v>30040984.773899999</v>
      </c>
      <c r="K216" s="67">
        <f t="shared" si="33"/>
        <v>126589357.70920001</v>
      </c>
      <c r="L216" s="57"/>
      <c r="M216" s="118"/>
      <c r="N216" s="118"/>
      <c r="O216" s="70">
        <v>11</v>
      </c>
      <c r="P216" s="67" t="s">
        <v>519</v>
      </c>
      <c r="Q216" s="67">
        <v>98719158.285500005</v>
      </c>
      <c r="R216" s="67">
        <v>-2620951.4900000002</v>
      </c>
      <c r="S216" s="67">
        <v>9042400.4287</v>
      </c>
      <c r="T216" s="67">
        <v>945010.1078</v>
      </c>
      <c r="U216" s="67">
        <v>177251.58679999999</v>
      </c>
      <c r="V216" s="67">
        <v>32694897.1862</v>
      </c>
      <c r="W216" s="67">
        <f t="shared" si="35"/>
        <v>138957766.10500002</v>
      </c>
    </row>
    <row r="217" spans="1:23" ht="12.75">
      <c r="A217" s="118"/>
      <c r="B217" s="118"/>
      <c r="C217" s="58">
        <v>15</v>
      </c>
      <c r="D217" s="67" t="s">
        <v>520</v>
      </c>
      <c r="E217" s="67">
        <v>94985859.288599998</v>
      </c>
      <c r="F217" s="67">
        <v>0</v>
      </c>
      <c r="G217" s="67">
        <v>8700440.6203000005</v>
      </c>
      <c r="H217" s="67">
        <v>909272.31030000001</v>
      </c>
      <c r="I217" s="67">
        <v>170548.39790000001</v>
      </c>
      <c r="J217" s="67">
        <v>32420960.021499999</v>
      </c>
      <c r="K217" s="67">
        <f t="shared" si="33"/>
        <v>137187080.63859999</v>
      </c>
      <c r="L217" s="57"/>
      <c r="M217" s="118"/>
      <c r="N217" s="118"/>
      <c r="O217" s="70">
        <v>12</v>
      </c>
      <c r="P217" s="67" t="s">
        <v>521</v>
      </c>
      <c r="Q217" s="67">
        <v>102180799.70200001</v>
      </c>
      <c r="R217" s="67">
        <v>-2620951.4900000002</v>
      </c>
      <c r="S217" s="67">
        <v>9359477.1579999998</v>
      </c>
      <c r="T217" s="67">
        <v>978147.40540000005</v>
      </c>
      <c r="U217" s="67">
        <v>183467.01089999999</v>
      </c>
      <c r="V217" s="67">
        <v>33936840.696199998</v>
      </c>
      <c r="W217" s="67">
        <f t="shared" si="35"/>
        <v>144017780.48250002</v>
      </c>
    </row>
    <row r="218" spans="1:23" ht="12.75">
      <c r="A218" s="118"/>
      <c r="B218" s="118"/>
      <c r="C218" s="58">
        <v>16</v>
      </c>
      <c r="D218" s="67" t="s">
        <v>522</v>
      </c>
      <c r="E218" s="67">
        <v>78443368.2808</v>
      </c>
      <c r="F218" s="67">
        <v>0</v>
      </c>
      <c r="G218" s="67">
        <v>7185194.4373000003</v>
      </c>
      <c r="H218" s="67">
        <v>750915.80189999996</v>
      </c>
      <c r="I218" s="67">
        <v>140846.13099999999</v>
      </c>
      <c r="J218" s="67">
        <v>26736284.988000002</v>
      </c>
      <c r="K218" s="67">
        <f t="shared" si="33"/>
        <v>113256609.639</v>
      </c>
      <c r="L218" s="57"/>
      <c r="M218" s="118"/>
      <c r="N218" s="118"/>
      <c r="O218" s="70">
        <v>13</v>
      </c>
      <c r="P218" s="67" t="s">
        <v>523</v>
      </c>
      <c r="Q218" s="67">
        <v>94958292.047499999</v>
      </c>
      <c r="R218" s="67">
        <v>-2620951.4900000002</v>
      </c>
      <c r="S218" s="67">
        <v>8697915.5376999993</v>
      </c>
      <c r="T218" s="67">
        <v>909008.41700000002</v>
      </c>
      <c r="U218" s="67">
        <v>170498.90049999999</v>
      </c>
      <c r="V218" s="67">
        <v>32013813.477200001</v>
      </c>
      <c r="W218" s="67">
        <f t="shared" si="35"/>
        <v>134128576.8899</v>
      </c>
    </row>
    <row r="219" spans="1:23" ht="12.75">
      <c r="A219" s="118"/>
      <c r="B219" s="118"/>
      <c r="C219" s="58">
        <v>17</v>
      </c>
      <c r="D219" s="67" t="s">
        <v>524</v>
      </c>
      <c r="E219" s="67">
        <v>98805486.6259</v>
      </c>
      <c r="F219" s="67">
        <v>0</v>
      </c>
      <c r="G219" s="67">
        <v>9050307.8646000009</v>
      </c>
      <c r="H219" s="67">
        <v>945836.50410000002</v>
      </c>
      <c r="I219" s="67">
        <v>177406.59049999999</v>
      </c>
      <c r="J219" s="67">
        <v>33967836.341799997</v>
      </c>
      <c r="K219" s="67">
        <f t="shared" si="33"/>
        <v>142946873.9269</v>
      </c>
      <c r="L219" s="57"/>
      <c r="M219" s="118"/>
      <c r="N219" s="118"/>
      <c r="O219" s="70">
        <v>14</v>
      </c>
      <c r="P219" s="67" t="s">
        <v>525</v>
      </c>
      <c r="Q219" s="67">
        <v>118758302.1943</v>
      </c>
      <c r="R219" s="67">
        <v>-2620951.4900000002</v>
      </c>
      <c r="S219" s="67">
        <v>10877930.295600001</v>
      </c>
      <c r="T219" s="67">
        <v>1136839.0685000001</v>
      </c>
      <c r="U219" s="67">
        <v>213232.14129999999</v>
      </c>
      <c r="V219" s="67">
        <v>37926788.991700001</v>
      </c>
      <c r="W219" s="67">
        <f t="shared" si="35"/>
        <v>166292141.20139998</v>
      </c>
    </row>
    <row r="220" spans="1:23" ht="12.75">
      <c r="A220" s="118"/>
      <c r="B220" s="118"/>
      <c r="C220" s="58">
        <v>18</v>
      </c>
      <c r="D220" s="67" t="s">
        <v>526</v>
      </c>
      <c r="E220" s="67">
        <v>103883736.2811</v>
      </c>
      <c r="F220" s="67">
        <v>0</v>
      </c>
      <c r="G220" s="67">
        <v>9515461.4138999991</v>
      </c>
      <c r="H220" s="67">
        <v>994449.1274</v>
      </c>
      <c r="I220" s="67">
        <v>186524.65659999999</v>
      </c>
      <c r="J220" s="67">
        <v>31987681.942499999</v>
      </c>
      <c r="K220" s="67">
        <f t="shared" si="33"/>
        <v>146567853.4215</v>
      </c>
      <c r="L220" s="57"/>
      <c r="M220" s="118"/>
      <c r="N220" s="118"/>
      <c r="O220" s="70">
        <v>15</v>
      </c>
      <c r="P220" s="67" t="s">
        <v>527</v>
      </c>
      <c r="Q220" s="67">
        <v>78816142.707300007</v>
      </c>
      <c r="R220" s="67">
        <v>-2620951.4900000002</v>
      </c>
      <c r="S220" s="67">
        <v>7219339.5383000001</v>
      </c>
      <c r="T220" s="67">
        <v>754484.26430000004</v>
      </c>
      <c r="U220" s="67">
        <v>141515.45259999999</v>
      </c>
      <c r="V220" s="67">
        <v>27126558.913400002</v>
      </c>
      <c r="W220" s="67">
        <f t="shared" si="35"/>
        <v>111437089.38590002</v>
      </c>
    </row>
    <row r="221" spans="1:23" ht="12.75">
      <c r="A221" s="118"/>
      <c r="B221" s="118"/>
      <c r="C221" s="58">
        <v>19</v>
      </c>
      <c r="D221" s="67" t="s">
        <v>528</v>
      </c>
      <c r="E221" s="67">
        <v>135669135.90279999</v>
      </c>
      <c r="F221" s="67">
        <v>0</v>
      </c>
      <c r="G221" s="67">
        <v>12426915.6459</v>
      </c>
      <c r="H221" s="67">
        <v>1298721.6155999999</v>
      </c>
      <c r="I221" s="67">
        <v>243595.77249999999</v>
      </c>
      <c r="J221" s="67">
        <v>44320142.1259</v>
      </c>
      <c r="K221" s="67">
        <f t="shared" si="33"/>
        <v>193958511.0627</v>
      </c>
      <c r="L221" s="57"/>
      <c r="M221" s="118"/>
      <c r="N221" s="118"/>
      <c r="O221" s="70">
        <v>16</v>
      </c>
      <c r="P221" s="67" t="s">
        <v>529</v>
      </c>
      <c r="Q221" s="67">
        <v>130261631.0706</v>
      </c>
      <c r="R221" s="67">
        <v>-2620951.4900000002</v>
      </c>
      <c r="S221" s="67">
        <v>11931603.2378</v>
      </c>
      <c r="T221" s="67">
        <v>1246957.1272</v>
      </c>
      <c r="U221" s="67">
        <v>233886.52429999999</v>
      </c>
      <c r="V221" s="67">
        <v>41627977.785599999</v>
      </c>
      <c r="W221" s="67">
        <f t="shared" si="35"/>
        <v>182681104.25550002</v>
      </c>
    </row>
    <row r="222" spans="1:23" ht="12.75">
      <c r="A222" s="118"/>
      <c r="B222" s="118"/>
      <c r="C222" s="58">
        <v>20</v>
      </c>
      <c r="D222" s="67" t="s">
        <v>530</v>
      </c>
      <c r="E222" s="67">
        <v>107547020.4394</v>
      </c>
      <c r="F222" s="67">
        <v>0</v>
      </c>
      <c r="G222" s="67">
        <v>9851008.0577000007</v>
      </c>
      <c r="H222" s="67">
        <v>1029516.693</v>
      </c>
      <c r="I222" s="67">
        <v>193102.133</v>
      </c>
      <c r="J222" s="67">
        <v>36861539.731399998</v>
      </c>
      <c r="K222" s="67">
        <f t="shared" si="33"/>
        <v>155482187.05449998</v>
      </c>
      <c r="L222" s="57"/>
      <c r="M222" s="118"/>
      <c r="N222" s="118"/>
      <c r="O222" s="70">
        <v>17</v>
      </c>
      <c r="P222" s="67" t="s">
        <v>531</v>
      </c>
      <c r="Q222" s="67">
        <v>104955535.6461</v>
      </c>
      <c r="R222" s="67">
        <v>-2620951.4900000002</v>
      </c>
      <c r="S222" s="67">
        <v>9613635.2557999995</v>
      </c>
      <c r="T222" s="67">
        <v>1004709.1544999999</v>
      </c>
      <c r="U222" s="67">
        <v>188449.08689999999</v>
      </c>
      <c r="V222" s="67">
        <v>31995418.9417</v>
      </c>
      <c r="W222" s="67">
        <f t="shared" si="35"/>
        <v>145136796.595</v>
      </c>
    </row>
    <row r="223" spans="1:23" ht="12.75">
      <c r="A223" s="118"/>
      <c r="B223" s="118"/>
      <c r="C223" s="58">
        <v>21</v>
      </c>
      <c r="D223" s="67" t="s">
        <v>532</v>
      </c>
      <c r="E223" s="67">
        <v>85294337.845400006</v>
      </c>
      <c r="F223" s="67">
        <v>0</v>
      </c>
      <c r="G223" s="67">
        <v>7812724.2016000003</v>
      </c>
      <c r="H223" s="67">
        <v>816498.16310000001</v>
      </c>
      <c r="I223" s="67">
        <v>153147.1397</v>
      </c>
      <c r="J223" s="67">
        <v>30393188.069800001</v>
      </c>
      <c r="K223" s="67">
        <f t="shared" si="33"/>
        <v>124469895.41960001</v>
      </c>
      <c r="L223" s="57"/>
      <c r="M223" s="114"/>
      <c r="N223" s="114"/>
      <c r="O223" s="70">
        <v>18</v>
      </c>
      <c r="P223" s="67" t="s">
        <v>533</v>
      </c>
      <c r="Q223" s="67">
        <v>123140650.6278</v>
      </c>
      <c r="R223" s="67">
        <v>-2620951.4900000002</v>
      </c>
      <c r="S223" s="67">
        <v>11279341.2278</v>
      </c>
      <c r="T223" s="67">
        <v>1178790.0296</v>
      </c>
      <c r="U223" s="67">
        <v>221100.70730000001</v>
      </c>
      <c r="V223" s="67">
        <v>37130965.028800003</v>
      </c>
      <c r="W223" s="67">
        <f t="shared" si="35"/>
        <v>170329896.1313</v>
      </c>
    </row>
    <row r="224" spans="1:23" ht="12.75">
      <c r="A224" s="118"/>
      <c r="B224" s="118"/>
      <c r="C224" s="58">
        <v>22</v>
      </c>
      <c r="D224" s="67" t="s">
        <v>534</v>
      </c>
      <c r="E224" s="67">
        <v>100219711.2524</v>
      </c>
      <c r="F224" s="67">
        <v>0</v>
      </c>
      <c r="G224" s="67">
        <v>9179846.9083999991</v>
      </c>
      <c r="H224" s="67">
        <v>959374.46970000002</v>
      </c>
      <c r="I224" s="67">
        <v>179945.85</v>
      </c>
      <c r="J224" s="67">
        <v>35327227.226000004</v>
      </c>
      <c r="K224" s="67">
        <f t="shared" si="33"/>
        <v>145866105.70649999</v>
      </c>
      <c r="L224" s="57"/>
      <c r="M224" s="58"/>
      <c r="N224" s="119" t="s">
        <v>535</v>
      </c>
      <c r="O224" s="111"/>
      <c r="P224" s="109"/>
      <c r="Q224" s="78">
        <f t="shared" ref="Q224:W224" si="36">SUM(Q206:Q223)</f>
        <v>1953046610.8992999</v>
      </c>
      <c r="R224" s="78">
        <f t="shared" si="36"/>
        <v>-47177126.820000023</v>
      </c>
      <c r="S224" s="78">
        <f t="shared" si="36"/>
        <v>178893639.47520003</v>
      </c>
      <c r="T224" s="78">
        <f t="shared" si="36"/>
        <v>18695953.453000002</v>
      </c>
      <c r="U224" s="78">
        <f t="shared" si="36"/>
        <v>3506721.6629000003</v>
      </c>
      <c r="V224" s="78">
        <f t="shared" si="36"/>
        <v>633725388.41499996</v>
      </c>
      <c r="W224" s="78">
        <f t="shared" si="36"/>
        <v>2740691187.0853992</v>
      </c>
    </row>
    <row r="225" spans="1:23" ht="12.75">
      <c r="A225" s="118"/>
      <c r="B225" s="118"/>
      <c r="C225" s="58">
        <v>23</v>
      </c>
      <c r="D225" s="67" t="s">
        <v>536</v>
      </c>
      <c r="E225" s="67">
        <v>124544284.0826</v>
      </c>
      <c r="F225" s="67">
        <v>0</v>
      </c>
      <c r="G225" s="67">
        <v>11407910.149700001</v>
      </c>
      <c r="H225" s="67">
        <v>1192226.6089000001</v>
      </c>
      <c r="I225" s="67">
        <v>223620.95019999999</v>
      </c>
      <c r="J225" s="67">
        <v>43097703.764899999</v>
      </c>
      <c r="K225" s="67">
        <f t="shared" si="33"/>
        <v>180465745.55629998</v>
      </c>
      <c r="L225" s="57"/>
      <c r="M225" s="117">
        <v>29</v>
      </c>
      <c r="N225" s="117" t="s">
        <v>121</v>
      </c>
      <c r="O225" s="70">
        <v>1</v>
      </c>
      <c r="P225" s="67" t="s">
        <v>537</v>
      </c>
      <c r="Q225" s="67">
        <v>76957146.554100007</v>
      </c>
      <c r="R225" s="67">
        <v>-2734288.18</v>
      </c>
      <c r="S225" s="67">
        <v>7049060.6593000004</v>
      </c>
      <c r="T225" s="67">
        <v>736688.62879999995</v>
      </c>
      <c r="U225" s="67">
        <v>138177.5998</v>
      </c>
      <c r="V225" s="67">
        <v>26376466.156599998</v>
      </c>
      <c r="W225" s="67">
        <f t="shared" ref="W225:W254" si="37">Q225+R225+S225+T225+U225+V225</f>
        <v>108523251.41860001</v>
      </c>
    </row>
    <row r="226" spans="1:23" ht="12.75">
      <c r="A226" s="118"/>
      <c r="B226" s="118"/>
      <c r="C226" s="58">
        <v>24</v>
      </c>
      <c r="D226" s="67" t="s">
        <v>538</v>
      </c>
      <c r="E226" s="67">
        <v>102492647.4355</v>
      </c>
      <c r="F226" s="67">
        <v>0</v>
      </c>
      <c r="G226" s="67">
        <v>9388041.5432999991</v>
      </c>
      <c r="H226" s="67">
        <v>981132.63399999996</v>
      </c>
      <c r="I226" s="67">
        <v>184026.93770000001</v>
      </c>
      <c r="J226" s="67">
        <v>31566967.678300001</v>
      </c>
      <c r="K226" s="67">
        <f t="shared" si="33"/>
        <v>144612816.2288</v>
      </c>
      <c r="L226" s="57"/>
      <c r="M226" s="118"/>
      <c r="N226" s="118"/>
      <c r="O226" s="70">
        <v>2</v>
      </c>
      <c r="P226" s="67" t="s">
        <v>539</v>
      </c>
      <c r="Q226" s="67">
        <v>77173022.000499994</v>
      </c>
      <c r="R226" s="67">
        <v>-2734288.18</v>
      </c>
      <c r="S226" s="67">
        <v>7068834.25</v>
      </c>
      <c r="T226" s="67">
        <v>738755.14240000001</v>
      </c>
      <c r="U226" s="67">
        <v>138565.2071</v>
      </c>
      <c r="V226" s="67">
        <v>25852117.7733</v>
      </c>
      <c r="W226" s="67">
        <f t="shared" si="37"/>
        <v>108237006.19329998</v>
      </c>
    </row>
    <row r="227" spans="1:23" ht="12.75">
      <c r="A227" s="114"/>
      <c r="B227" s="114"/>
      <c r="C227" s="58">
        <v>25</v>
      </c>
      <c r="D227" s="67" t="s">
        <v>540</v>
      </c>
      <c r="E227" s="67">
        <v>98428048.691400006</v>
      </c>
      <c r="F227" s="67">
        <v>0</v>
      </c>
      <c r="G227" s="67">
        <v>9015735.5991999991</v>
      </c>
      <c r="H227" s="67">
        <v>942223.39930000005</v>
      </c>
      <c r="I227" s="67">
        <v>176728.89559999999</v>
      </c>
      <c r="J227" s="67">
        <v>30135733.985399999</v>
      </c>
      <c r="K227" s="67">
        <f t="shared" si="33"/>
        <v>138698470.57089999</v>
      </c>
      <c r="L227" s="57"/>
      <c r="M227" s="118"/>
      <c r="N227" s="118"/>
      <c r="O227" s="70">
        <v>3</v>
      </c>
      <c r="P227" s="67" t="s">
        <v>541</v>
      </c>
      <c r="Q227" s="67">
        <v>96144622.353799999</v>
      </c>
      <c r="R227" s="67">
        <v>-2734288.18</v>
      </c>
      <c r="S227" s="67">
        <v>8806580.0954</v>
      </c>
      <c r="T227" s="67">
        <v>920364.81579999998</v>
      </c>
      <c r="U227" s="67">
        <v>172628.97270000001</v>
      </c>
      <c r="V227" s="67">
        <v>31526589.045600001</v>
      </c>
      <c r="W227" s="67">
        <f t="shared" si="37"/>
        <v>134836497.10330001</v>
      </c>
    </row>
    <row r="228" spans="1:23" ht="12.75">
      <c r="A228" s="58"/>
      <c r="B228" s="119" t="s">
        <v>542</v>
      </c>
      <c r="C228" s="111"/>
      <c r="D228" s="109"/>
      <c r="E228" s="78">
        <f t="shared" ref="E228:K228" si="38">SUM(E203:E227)</f>
        <v>2520571664.5942006</v>
      </c>
      <c r="F228" s="78">
        <f t="shared" si="38"/>
        <v>0</v>
      </c>
      <c r="G228" s="78">
        <f t="shared" si="38"/>
        <v>230877356.49560001</v>
      </c>
      <c r="H228" s="78">
        <f t="shared" si="38"/>
        <v>24128707.554900005</v>
      </c>
      <c r="I228" s="78">
        <f t="shared" si="38"/>
        <v>4525720.5894000009</v>
      </c>
      <c r="J228" s="78">
        <f t="shared" si="38"/>
        <v>835395911.48969984</v>
      </c>
      <c r="K228" s="78">
        <f t="shared" si="38"/>
        <v>3615499360.7237997</v>
      </c>
      <c r="L228" s="57"/>
      <c r="M228" s="118"/>
      <c r="N228" s="118"/>
      <c r="O228" s="70">
        <v>4</v>
      </c>
      <c r="P228" s="67" t="s">
        <v>543</v>
      </c>
      <c r="Q228" s="67">
        <v>84989721.0546</v>
      </c>
      <c r="R228" s="67">
        <v>-2734288.18</v>
      </c>
      <c r="S228" s="67">
        <v>7784822.1505000005</v>
      </c>
      <c r="T228" s="67">
        <v>813582.15410000004</v>
      </c>
      <c r="U228" s="67">
        <v>152600.19620000001</v>
      </c>
      <c r="V228" s="67">
        <v>26352102.0737</v>
      </c>
      <c r="W228" s="67">
        <f t="shared" si="37"/>
        <v>117358539.44909999</v>
      </c>
    </row>
    <row r="229" spans="1:23" ht="12.75">
      <c r="A229" s="117">
        <v>11</v>
      </c>
      <c r="B229" s="117" t="s">
        <v>68</v>
      </c>
      <c r="C229" s="58">
        <v>1</v>
      </c>
      <c r="D229" s="67" t="s">
        <v>544</v>
      </c>
      <c r="E229" s="67">
        <v>111771641.197</v>
      </c>
      <c r="F229" s="67">
        <v>-3483995.682</v>
      </c>
      <c r="G229" s="67">
        <v>10237971.5734</v>
      </c>
      <c r="H229" s="67">
        <v>1069957.7723999999</v>
      </c>
      <c r="I229" s="67">
        <v>200687.49679999999</v>
      </c>
      <c r="J229" s="67">
        <v>33050247.102699999</v>
      </c>
      <c r="K229" s="67">
        <f t="shared" ref="K229:K241" si="39">E229+F229+G229+H229+I229+J229</f>
        <v>152846509.46030003</v>
      </c>
      <c r="L229" s="57"/>
      <c r="M229" s="118"/>
      <c r="N229" s="118"/>
      <c r="O229" s="70">
        <v>5</v>
      </c>
      <c r="P229" s="67" t="s">
        <v>545</v>
      </c>
      <c r="Q229" s="67">
        <v>80426942.862100005</v>
      </c>
      <c r="R229" s="67">
        <v>-2734288.18</v>
      </c>
      <c r="S229" s="67">
        <v>7366884.3540000003</v>
      </c>
      <c r="T229" s="67">
        <v>769903.99089999998</v>
      </c>
      <c r="U229" s="67">
        <v>144407.6661</v>
      </c>
      <c r="V229" s="67">
        <v>26000107.0178</v>
      </c>
      <c r="W229" s="67">
        <f t="shared" si="37"/>
        <v>111973957.71089999</v>
      </c>
    </row>
    <row r="230" spans="1:23" ht="12.75">
      <c r="A230" s="118"/>
      <c r="B230" s="118"/>
      <c r="C230" s="58">
        <v>2</v>
      </c>
      <c r="D230" s="67" t="s">
        <v>546</v>
      </c>
      <c r="E230" s="67">
        <v>104953395.4566</v>
      </c>
      <c r="F230" s="67">
        <v>-3415813.2245999998</v>
      </c>
      <c r="G230" s="67">
        <v>9613439.2204</v>
      </c>
      <c r="H230" s="67">
        <v>1004688.667</v>
      </c>
      <c r="I230" s="67">
        <v>188445.24419999999</v>
      </c>
      <c r="J230" s="67">
        <v>33389539.517099999</v>
      </c>
      <c r="K230" s="67">
        <f t="shared" si="39"/>
        <v>145733694.88069999</v>
      </c>
      <c r="L230" s="57"/>
      <c r="M230" s="118"/>
      <c r="N230" s="118"/>
      <c r="O230" s="70">
        <v>6</v>
      </c>
      <c r="P230" s="67" t="s">
        <v>547</v>
      </c>
      <c r="Q230" s="67">
        <v>91602337.579899997</v>
      </c>
      <c r="R230" s="67">
        <v>-2734288.18</v>
      </c>
      <c r="S230" s="67">
        <v>8390519.4389999993</v>
      </c>
      <c r="T230" s="67">
        <v>876882.83010000002</v>
      </c>
      <c r="U230" s="67">
        <v>164473.23879999999</v>
      </c>
      <c r="V230" s="67">
        <v>30760682.233100001</v>
      </c>
      <c r="W230" s="67">
        <f t="shared" si="37"/>
        <v>129060607.14089999</v>
      </c>
    </row>
    <row r="231" spans="1:23" ht="12.75">
      <c r="A231" s="118"/>
      <c r="B231" s="118"/>
      <c r="C231" s="58">
        <v>3</v>
      </c>
      <c r="D231" s="67" t="s">
        <v>548</v>
      </c>
      <c r="E231" s="67">
        <v>105856898.65970001</v>
      </c>
      <c r="F231" s="67">
        <v>-3424848.2566</v>
      </c>
      <c r="G231" s="67">
        <v>9696197.6018000003</v>
      </c>
      <c r="H231" s="67">
        <v>1013337.6433</v>
      </c>
      <c r="I231" s="67">
        <v>190067.4964</v>
      </c>
      <c r="J231" s="67">
        <v>33421539.067600001</v>
      </c>
      <c r="K231" s="67">
        <f t="shared" si="39"/>
        <v>146753192.21220002</v>
      </c>
      <c r="L231" s="57"/>
      <c r="M231" s="118"/>
      <c r="N231" s="118"/>
      <c r="O231" s="70">
        <v>7</v>
      </c>
      <c r="P231" s="67" t="s">
        <v>549</v>
      </c>
      <c r="Q231" s="67">
        <v>76776368.847299993</v>
      </c>
      <c r="R231" s="67">
        <v>-2734288.18</v>
      </c>
      <c r="S231" s="67">
        <v>7032501.9239999996</v>
      </c>
      <c r="T231" s="67">
        <v>734958.09580000001</v>
      </c>
      <c r="U231" s="67">
        <v>137853.011</v>
      </c>
      <c r="V231" s="67">
        <v>26906367.607299998</v>
      </c>
      <c r="W231" s="67">
        <f t="shared" si="37"/>
        <v>108853761.30539998</v>
      </c>
    </row>
    <row r="232" spans="1:23" ht="12.75">
      <c r="A232" s="118"/>
      <c r="B232" s="118"/>
      <c r="C232" s="58">
        <v>4</v>
      </c>
      <c r="D232" s="67" t="s">
        <v>68</v>
      </c>
      <c r="E232" s="67">
        <v>102075629.5925</v>
      </c>
      <c r="F232" s="67">
        <v>-3387035.5658999998</v>
      </c>
      <c r="G232" s="67">
        <v>9349843.8684</v>
      </c>
      <c r="H232" s="67">
        <v>977140.6422</v>
      </c>
      <c r="I232" s="67">
        <v>183278.1765</v>
      </c>
      <c r="J232" s="67">
        <v>31322826.6807</v>
      </c>
      <c r="K232" s="67">
        <f t="shared" si="39"/>
        <v>140521683.3944</v>
      </c>
      <c r="L232" s="57"/>
      <c r="M232" s="118"/>
      <c r="N232" s="118"/>
      <c r="O232" s="70">
        <v>8</v>
      </c>
      <c r="P232" s="67" t="s">
        <v>550</v>
      </c>
      <c r="Q232" s="67">
        <v>79736200.596900001</v>
      </c>
      <c r="R232" s="67">
        <v>-2734288.18</v>
      </c>
      <c r="S232" s="67">
        <v>7303614.2829999998</v>
      </c>
      <c r="T232" s="67">
        <v>763291.71389999997</v>
      </c>
      <c r="U232" s="67">
        <v>143167.429</v>
      </c>
      <c r="V232" s="67">
        <v>26365221.195300002</v>
      </c>
      <c r="W232" s="67">
        <f t="shared" si="37"/>
        <v>111577207.0381</v>
      </c>
    </row>
    <row r="233" spans="1:23" ht="12.75">
      <c r="A233" s="118"/>
      <c r="B233" s="118"/>
      <c r="C233" s="58">
        <v>5</v>
      </c>
      <c r="D233" s="67" t="s">
        <v>551</v>
      </c>
      <c r="E233" s="67">
        <v>101744388.5554</v>
      </c>
      <c r="F233" s="67">
        <v>-3383723.1556000002</v>
      </c>
      <c r="G233" s="67">
        <v>9319503.1103000008</v>
      </c>
      <c r="H233" s="67">
        <v>973969.76699999999</v>
      </c>
      <c r="I233" s="67">
        <v>182683.42879999999</v>
      </c>
      <c r="J233" s="67">
        <v>32626548.0649</v>
      </c>
      <c r="K233" s="67">
        <f t="shared" si="39"/>
        <v>141463369.77080002</v>
      </c>
      <c r="L233" s="57"/>
      <c r="M233" s="118"/>
      <c r="N233" s="118"/>
      <c r="O233" s="70">
        <v>9</v>
      </c>
      <c r="P233" s="67" t="s">
        <v>552</v>
      </c>
      <c r="Q233" s="67">
        <v>78424509.687000006</v>
      </c>
      <c r="R233" s="67">
        <v>-2734288.18</v>
      </c>
      <c r="S233" s="67">
        <v>7183467.0426000003</v>
      </c>
      <c r="T233" s="67">
        <v>750735.27410000004</v>
      </c>
      <c r="U233" s="67">
        <v>140812.2702</v>
      </c>
      <c r="V233" s="67">
        <v>26254159.848499998</v>
      </c>
      <c r="W233" s="67">
        <f t="shared" si="37"/>
        <v>110019395.94240001</v>
      </c>
    </row>
    <row r="234" spans="1:23" ht="12.75">
      <c r="A234" s="118"/>
      <c r="B234" s="118"/>
      <c r="C234" s="58">
        <v>6</v>
      </c>
      <c r="D234" s="67" t="s">
        <v>553</v>
      </c>
      <c r="E234" s="67">
        <v>105752301.0486</v>
      </c>
      <c r="F234" s="67">
        <v>-3423802.2804999999</v>
      </c>
      <c r="G234" s="67">
        <v>9686616.7513999995</v>
      </c>
      <c r="H234" s="67">
        <v>1012336.3605</v>
      </c>
      <c r="I234" s="67">
        <v>189879.69</v>
      </c>
      <c r="J234" s="67">
        <v>31764850.840799998</v>
      </c>
      <c r="K234" s="67">
        <f t="shared" si="39"/>
        <v>144982182.41079998</v>
      </c>
      <c r="L234" s="57"/>
      <c r="M234" s="118"/>
      <c r="N234" s="118"/>
      <c r="O234" s="70">
        <v>10</v>
      </c>
      <c r="P234" s="67" t="s">
        <v>554</v>
      </c>
      <c r="Q234" s="67">
        <v>89027315.750300005</v>
      </c>
      <c r="R234" s="67">
        <v>-2734288.18</v>
      </c>
      <c r="S234" s="67">
        <v>8154654.5987999998</v>
      </c>
      <c r="T234" s="67">
        <v>852232.88679999998</v>
      </c>
      <c r="U234" s="67">
        <v>159849.75219999999</v>
      </c>
      <c r="V234" s="67">
        <v>30294432.8167</v>
      </c>
      <c r="W234" s="67">
        <f t="shared" si="37"/>
        <v>125754197.62480001</v>
      </c>
    </row>
    <row r="235" spans="1:23" ht="12.75">
      <c r="A235" s="118"/>
      <c r="B235" s="118"/>
      <c r="C235" s="58">
        <v>7</v>
      </c>
      <c r="D235" s="67" t="s">
        <v>555</v>
      </c>
      <c r="E235" s="67">
        <v>123563507.587</v>
      </c>
      <c r="F235" s="67">
        <v>-3601914.3459000001</v>
      </c>
      <c r="G235" s="67">
        <v>11318073.749600001</v>
      </c>
      <c r="H235" s="67">
        <v>1182837.9177000001</v>
      </c>
      <c r="I235" s="67">
        <v>221859.95269999999</v>
      </c>
      <c r="J235" s="67">
        <v>37415027.443499997</v>
      </c>
      <c r="K235" s="67">
        <f t="shared" si="39"/>
        <v>170099392.3046</v>
      </c>
      <c r="L235" s="57"/>
      <c r="M235" s="118"/>
      <c r="N235" s="118"/>
      <c r="O235" s="70">
        <v>11</v>
      </c>
      <c r="P235" s="67" t="s">
        <v>556</v>
      </c>
      <c r="Q235" s="67">
        <v>94264847.634800002</v>
      </c>
      <c r="R235" s="67">
        <v>-2734288.18</v>
      </c>
      <c r="S235" s="67">
        <v>8634397.9574999996</v>
      </c>
      <c r="T235" s="67">
        <v>902370.27309999999</v>
      </c>
      <c r="U235" s="67">
        <v>169253.81169999999</v>
      </c>
      <c r="V235" s="67">
        <v>32697036.813700002</v>
      </c>
      <c r="W235" s="67">
        <f t="shared" si="37"/>
        <v>133933618.3108</v>
      </c>
    </row>
    <row r="236" spans="1:23" ht="12.75">
      <c r="A236" s="118"/>
      <c r="B236" s="118"/>
      <c r="C236" s="58">
        <v>8</v>
      </c>
      <c r="D236" s="67" t="s">
        <v>557</v>
      </c>
      <c r="E236" s="67">
        <v>109449262.9621</v>
      </c>
      <c r="F236" s="67">
        <v>-3460771.8996000001</v>
      </c>
      <c r="G236" s="67">
        <v>10025248.184</v>
      </c>
      <c r="H236" s="67">
        <v>1047726.3135</v>
      </c>
      <c r="I236" s="67">
        <v>196517.63519999999</v>
      </c>
      <c r="J236" s="67">
        <v>33003393.097100001</v>
      </c>
      <c r="K236" s="67">
        <f t="shared" si="39"/>
        <v>150261376.29229999</v>
      </c>
      <c r="L236" s="57"/>
      <c r="M236" s="118"/>
      <c r="N236" s="118"/>
      <c r="O236" s="70">
        <v>12</v>
      </c>
      <c r="P236" s="67" t="s">
        <v>558</v>
      </c>
      <c r="Q236" s="67">
        <v>108948440.80320001</v>
      </c>
      <c r="R236" s="67">
        <v>-2734288.18</v>
      </c>
      <c r="S236" s="67">
        <v>9979374.2666999996</v>
      </c>
      <c r="T236" s="67">
        <v>1042932.0871</v>
      </c>
      <c r="U236" s="67">
        <v>195618.40220000001</v>
      </c>
      <c r="V236" s="67">
        <v>34143124.961800002</v>
      </c>
      <c r="W236" s="67">
        <f t="shared" si="37"/>
        <v>151575202.34099999</v>
      </c>
    </row>
    <row r="237" spans="1:23" ht="12.75">
      <c r="A237" s="118"/>
      <c r="B237" s="118"/>
      <c r="C237" s="58">
        <v>9</v>
      </c>
      <c r="D237" s="67" t="s">
        <v>559</v>
      </c>
      <c r="E237" s="67">
        <v>99025360.862599999</v>
      </c>
      <c r="F237" s="67">
        <v>-3356532.8785999999</v>
      </c>
      <c r="G237" s="67">
        <v>9070447.7334000003</v>
      </c>
      <c r="H237" s="67">
        <v>947941.29700000002</v>
      </c>
      <c r="I237" s="67">
        <v>177801.37770000001</v>
      </c>
      <c r="J237" s="67">
        <v>30912038.5244</v>
      </c>
      <c r="K237" s="67">
        <f t="shared" si="39"/>
        <v>136777056.9165</v>
      </c>
      <c r="L237" s="57"/>
      <c r="M237" s="118"/>
      <c r="N237" s="118"/>
      <c r="O237" s="70">
        <v>13</v>
      </c>
      <c r="P237" s="67" t="s">
        <v>560</v>
      </c>
      <c r="Q237" s="67">
        <v>101555661.7013</v>
      </c>
      <c r="R237" s="67">
        <v>-2734288.18</v>
      </c>
      <c r="S237" s="67">
        <v>9302216.2552000005</v>
      </c>
      <c r="T237" s="67">
        <v>972163.13910000003</v>
      </c>
      <c r="U237" s="67">
        <v>182344.56709999999</v>
      </c>
      <c r="V237" s="67">
        <v>31755791.899999999</v>
      </c>
      <c r="W237" s="67">
        <f t="shared" si="37"/>
        <v>141033889.3827</v>
      </c>
    </row>
    <row r="238" spans="1:23" ht="12.75">
      <c r="A238" s="118"/>
      <c r="B238" s="118"/>
      <c r="C238" s="58">
        <v>10</v>
      </c>
      <c r="D238" s="67" t="s">
        <v>561</v>
      </c>
      <c r="E238" s="67">
        <v>137545797.8642</v>
      </c>
      <c r="F238" s="67">
        <v>-3741737.2486</v>
      </c>
      <c r="G238" s="67">
        <v>12598812.663799999</v>
      </c>
      <c r="H238" s="67">
        <v>1316686.3607999999</v>
      </c>
      <c r="I238" s="67">
        <v>246965.34450000001</v>
      </c>
      <c r="J238" s="67">
        <v>38766366.380099997</v>
      </c>
      <c r="K238" s="67">
        <f t="shared" si="39"/>
        <v>186732891.36479998</v>
      </c>
      <c r="L238" s="57"/>
      <c r="M238" s="118"/>
      <c r="N238" s="118"/>
      <c r="O238" s="70">
        <v>14</v>
      </c>
      <c r="P238" s="67" t="s">
        <v>562</v>
      </c>
      <c r="Q238" s="67">
        <v>88525083.798299998</v>
      </c>
      <c r="R238" s="67">
        <v>-2734288.18</v>
      </c>
      <c r="S238" s="67">
        <v>8108651.5483999997</v>
      </c>
      <c r="T238" s="67">
        <v>847425.16480000003</v>
      </c>
      <c r="U238" s="67">
        <v>158947.98790000001</v>
      </c>
      <c r="V238" s="67">
        <v>30481640.599300001</v>
      </c>
      <c r="W238" s="67">
        <f t="shared" si="37"/>
        <v>125387460.91869999</v>
      </c>
    </row>
    <row r="239" spans="1:23" ht="12.75">
      <c r="A239" s="118"/>
      <c r="B239" s="118"/>
      <c r="C239" s="58">
        <v>11</v>
      </c>
      <c r="D239" s="67" t="s">
        <v>563</v>
      </c>
      <c r="E239" s="67">
        <v>106705976.0706</v>
      </c>
      <c r="F239" s="67">
        <v>-3433339.0307</v>
      </c>
      <c r="G239" s="67">
        <v>9773970.7318999991</v>
      </c>
      <c r="H239" s="67">
        <v>1021465.6172</v>
      </c>
      <c r="I239" s="67">
        <v>191592.0264</v>
      </c>
      <c r="J239" s="67">
        <v>32835273.983399998</v>
      </c>
      <c r="K239" s="67">
        <f t="shared" si="39"/>
        <v>147094939.39880002</v>
      </c>
      <c r="L239" s="57"/>
      <c r="M239" s="118"/>
      <c r="N239" s="118"/>
      <c r="O239" s="70">
        <v>15</v>
      </c>
      <c r="P239" s="67" t="s">
        <v>564</v>
      </c>
      <c r="Q239" s="67">
        <v>69564892.508399993</v>
      </c>
      <c r="R239" s="67">
        <v>-2734288.18</v>
      </c>
      <c r="S239" s="67">
        <v>6371950.7414999995</v>
      </c>
      <c r="T239" s="67">
        <v>665924.7071</v>
      </c>
      <c r="U239" s="67">
        <v>124904.7074</v>
      </c>
      <c r="V239" s="67">
        <v>23659697.375100002</v>
      </c>
      <c r="W239" s="67">
        <f t="shared" si="37"/>
        <v>97653081.859499991</v>
      </c>
    </row>
    <row r="240" spans="1:23" ht="12.75">
      <c r="A240" s="118"/>
      <c r="B240" s="118"/>
      <c r="C240" s="58">
        <v>12</v>
      </c>
      <c r="D240" s="67" t="s">
        <v>565</v>
      </c>
      <c r="E240" s="67">
        <v>117741847.9482</v>
      </c>
      <c r="F240" s="67">
        <v>-3543697.7494999999</v>
      </c>
      <c r="G240" s="67">
        <v>10784825.912699999</v>
      </c>
      <c r="H240" s="67">
        <v>1127108.8444000001</v>
      </c>
      <c r="I240" s="67">
        <v>211407.084</v>
      </c>
      <c r="J240" s="67">
        <v>36147053.930200003</v>
      </c>
      <c r="K240" s="67">
        <f t="shared" si="39"/>
        <v>162468545.97</v>
      </c>
      <c r="L240" s="57"/>
      <c r="M240" s="118"/>
      <c r="N240" s="118"/>
      <c r="O240" s="70">
        <v>16</v>
      </c>
      <c r="P240" s="67" t="s">
        <v>310</v>
      </c>
      <c r="Q240" s="67">
        <v>89640947.762199998</v>
      </c>
      <c r="R240" s="67">
        <v>-2734288.18</v>
      </c>
      <c r="S240" s="67">
        <v>8210861.585</v>
      </c>
      <c r="T240" s="67">
        <v>858107.00959999999</v>
      </c>
      <c r="U240" s="67">
        <v>160951.5368</v>
      </c>
      <c r="V240" s="67">
        <v>27802979.7423</v>
      </c>
      <c r="W240" s="67">
        <f t="shared" si="37"/>
        <v>123939559.45589998</v>
      </c>
    </row>
    <row r="241" spans="1:23" ht="12.75">
      <c r="A241" s="114"/>
      <c r="B241" s="114"/>
      <c r="C241" s="58">
        <v>13</v>
      </c>
      <c r="D241" s="67" t="s">
        <v>566</v>
      </c>
      <c r="E241" s="67">
        <v>128956538.1736</v>
      </c>
      <c r="F241" s="67">
        <v>-3655844.6516999998</v>
      </c>
      <c r="G241" s="67">
        <v>11812060.357000001</v>
      </c>
      <c r="H241" s="67">
        <v>1234463.8483</v>
      </c>
      <c r="I241" s="67">
        <v>231543.21230000001</v>
      </c>
      <c r="J241" s="67">
        <v>38957669.549900003</v>
      </c>
      <c r="K241" s="67">
        <f t="shared" si="39"/>
        <v>177536430.4894</v>
      </c>
      <c r="L241" s="57"/>
      <c r="M241" s="118"/>
      <c r="N241" s="118"/>
      <c r="O241" s="70">
        <v>17</v>
      </c>
      <c r="P241" s="67" t="s">
        <v>567</v>
      </c>
      <c r="Q241" s="67">
        <v>79030751.618599996</v>
      </c>
      <c r="R241" s="67">
        <v>-2734288.18</v>
      </c>
      <c r="S241" s="67">
        <v>7238997.1179</v>
      </c>
      <c r="T241" s="67">
        <v>756538.65370000002</v>
      </c>
      <c r="U241" s="67">
        <v>141900.78580000001</v>
      </c>
      <c r="V241" s="67">
        <v>25394406.197999999</v>
      </c>
      <c r="W241" s="67">
        <f t="shared" si="37"/>
        <v>109828306.19399998</v>
      </c>
    </row>
    <row r="242" spans="1:23" ht="12.75">
      <c r="A242" s="58"/>
      <c r="B242" s="119" t="s">
        <v>568</v>
      </c>
      <c r="C242" s="111"/>
      <c r="D242" s="109"/>
      <c r="E242" s="78">
        <f t="shared" ref="E242:K242" si="40">SUM(E229:E241)</f>
        <v>1455142545.9780998</v>
      </c>
      <c r="F242" s="78">
        <f t="shared" si="40"/>
        <v>-45313055.969799995</v>
      </c>
      <c r="G242" s="78">
        <f t="shared" si="40"/>
        <v>133287011.45809999</v>
      </c>
      <c r="H242" s="78">
        <f t="shared" si="40"/>
        <v>13929661.051300002</v>
      </c>
      <c r="I242" s="78">
        <f t="shared" si="40"/>
        <v>2612728.1655000001</v>
      </c>
      <c r="J242" s="78">
        <f t="shared" si="40"/>
        <v>443612374.18239999</v>
      </c>
      <c r="K242" s="78">
        <f t="shared" si="40"/>
        <v>2003271264.8655999</v>
      </c>
      <c r="L242" s="57"/>
      <c r="M242" s="118"/>
      <c r="N242" s="118"/>
      <c r="O242" s="70">
        <v>18</v>
      </c>
      <c r="P242" s="67" t="s">
        <v>569</v>
      </c>
      <c r="Q242" s="67">
        <v>82390414.155599996</v>
      </c>
      <c r="R242" s="67">
        <v>-2734288.18</v>
      </c>
      <c r="S242" s="67">
        <v>7546732.8653999995</v>
      </c>
      <c r="T242" s="67">
        <v>788699.73679999996</v>
      </c>
      <c r="U242" s="67">
        <v>147933.1054</v>
      </c>
      <c r="V242" s="67">
        <v>28485868.198199999</v>
      </c>
      <c r="W242" s="67">
        <f t="shared" si="37"/>
        <v>116625359.88139999</v>
      </c>
    </row>
    <row r="243" spans="1:23" ht="12.75">
      <c r="A243" s="117" t="s">
        <v>69</v>
      </c>
      <c r="B243" s="117" t="s">
        <v>69</v>
      </c>
      <c r="C243" s="58">
        <v>1</v>
      </c>
      <c r="D243" s="67" t="s">
        <v>570</v>
      </c>
      <c r="E243" s="67">
        <v>133884293.2412</v>
      </c>
      <c r="F243" s="67">
        <v>0</v>
      </c>
      <c r="G243" s="67">
        <v>12263429.020500001</v>
      </c>
      <c r="H243" s="67">
        <v>1281635.8302</v>
      </c>
      <c r="I243" s="67">
        <v>240391.06330000001</v>
      </c>
      <c r="J243" s="67">
        <v>41925050.329700001</v>
      </c>
      <c r="K243" s="67">
        <f t="shared" ref="K243:K260" si="41">E243+F243+G243+H243+I243+J243</f>
        <v>189594799.4849</v>
      </c>
      <c r="L243" s="57"/>
      <c r="M243" s="118"/>
      <c r="N243" s="118"/>
      <c r="O243" s="70">
        <v>19</v>
      </c>
      <c r="P243" s="67" t="s">
        <v>571</v>
      </c>
      <c r="Q243" s="67">
        <v>87308659.708900005</v>
      </c>
      <c r="R243" s="67">
        <v>-2734288.18</v>
      </c>
      <c r="S243" s="67">
        <v>7997230.4837999996</v>
      </c>
      <c r="T243" s="67">
        <v>835780.68689999997</v>
      </c>
      <c r="U243" s="67">
        <v>156763.88200000001</v>
      </c>
      <c r="V243" s="67">
        <v>28275476.3594</v>
      </c>
      <c r="W243" s="67">
        <f t="shared" si="37"/>
        <v>121839622.941</v>
      </c>
    </row>
    <row r="244" spans="1:23" ht="12.75">
      <c r="A244" s="118"/>
      <c r="B244" s="118"/>
      <c r="C244" s="58">
        <v>2</v>
      </c>
      <c r="D244" s="67" t="s">
        <v>572</v>
      </c>
      <c r="E244" s="67">
        <v>127160945.5662</v>
      </c>
      <c r="F244" s="67">
        <v>0</v>
      </c>
      <c r="G244" s="67">
        <v>11647589.066500001</v>
      </c>
      <c r="H244" s="67">
        <v>1217275.1566999999</v>
      </c>
      <c r="I244" s="67">
        <v>228319.20139999999</v>
      </c>
      <c r="J244" s="67">
        <v>47324644.768799998</v>
      </c>
      <c r="K244" s="67">
        <f t="shared" si="41"/>
        <v>187578773.75959998</v>
      </c>
      <c r="L244" s="57"/>
      <c r="M244" s="118"/>
      <c r="N244" s="118"/>
      <c r="O244" s="70">
        <v>20</v>
      </c>
      <c r="P244" s="67" t="s">
        <v>318</v>
      </c>
      <c r="Q244" s="67">
        <v>86404820.913900003</v>
      </c>
      <c r="R244" s="67">
        <v>-2734288.18</v>
      </c>
      <c r="S244" s="67">
        <v>7914441.3631999996</v>
      </c>
      <c r="T244" s="67">
        <v>827128.49809999997</v>
      </c>
      <c r="U244" s="67">
        <v>155141.02710000001</v>
      </c>
      <c r="V244" s="67">
        <v>29382063.853100002</v>
      </c>
      <c r="W244" s="67">
        <f t="shared" si="37"/>
        <v>121949307.47539999</v>
      </c>
    </row>
    <row r="245" spans="1:23" ht="12.75">
      <c r="A245" s="118"/>
      <c r="B245" s="118"/>
      <c r="C245" s="58">
        <v>3</v>
      </c>
      <c r="D245" s="67" t="s">
        <v>573</v>
      </c>
      <c r="E245" s="67">
        <v>84144726.753999993</v>
      </c>
      <c r="F245" s="67">
        <v>0</v>
      </c>
      <c r="G245" s="67">
        <v>7707423.0219000001</v>
      </c>
      <c r="H245" s="67">
        <v>805493.26670000004</v>
      </c>
      <c r="I245" s="67">
        <v>151082.99739999999</v>
      </c>
      <c r="J245" s="67">
        <v>31041038.348000001</v>
      </c>
      <c r="K245" s="67">
        <f t="shared" si="41"/>
        <v>123849764.388</v>
      </c>
      <c r="L245" s="57"/>
      <c r="M245" s="118"/>
      <c r="N245" s="118"/>
      <c r="O245" s="70">
        <v>21</v>
      </c>
      <c r="P245" s="67" t="s">
        <v>574</v>
      </c>
      <c r="Q245" s="67">
        <v>93486759.800899997</v>
      </c>
      <c r="R245" s="67">
        <v>-2734288.18</v>
      </c>
      <c r="S245" s="67">
        <v>8563127.2752</v>
      </c>
      <c r="T245" s="67">
        <v>894921.86199999996</v>
      </c>
      <c r="U245" s="67">
        <v>167856.7444</v>
      </c>
      <c r="V245" s="67">
        <v>31055064.215300001</v>
      </c>
      <c r="W245" s="67">
        <f t="shared" si="37"/>
        <v>131433441.71779999</v>
      </c>
    </row>
    <row r="246" spans="1:23" ht="12.75">
      <c r="A246" s="118"/>
      <c r="B246" s="118"/>
      <c r="C246" s="58">
        <v>4</v>
      </c>
      <c r="D246" s="67" t="s">
        <v>575</v>
      </c>
      <c r="E246" s="67">
        <v>86629475.384800002</v>
      </c>
      <c r="F246" s="67">
        <v>0</v>
      </c>
      <c r="G246" s="67">
        <v>7935019.0881000003</v>
      </c>
      <c r="H246" s="67">
        <v>829279.05070000002</v>
      </c>
      <c r="I246" s="67">
        <v>155544.39730000001</v>
      </c>
      <c r="J246" s="67">
        <v>32015324.012400001</v>
      </c>
      <c r="K246" s="67">
        <f t="shared" si="41"/>
        <v>127564641.9333</v>
      </c>
      <c r="L246" s="57"/>
      <c r="M246" s="118"/>
      <c r="N246" s="118"/>
      <c r="O246" s="70">
        <v>22</v>
      </c>
      <c r="P246" s="67" t="s">
        <v>576</v>
      </c>
      <c r="Q246" s="67">
        <v>84854739.756099999</v>
      </c>
      <c r="R246" s="67">
        <v>-2734288.18</v>
      </c>
      <c r="S246" s="67">
        <v>7772458.2388000004</v>
      </c>
      <c r="T246" s="67">
        <v>812290.01699999999</v>
      </c>
      <c r="U246" s="67">
        <v>152357.83540000001</v>
      </c>
      <c r="V246" s="67">
        <v>28249238.116300002</v>
      </c>
      <c r="W246" s="67">
        <f t="shared" si="37"/>
        <v>119106795.7836</v>
      </c>
    </row>
    <row r="247" spans="1:23" ht="12.75">
      <c r="A247" s="118"/>
      <c r="B247" s="118"/>
      <c r="C247" s="58">
        <v>5</v>
      </c>
      <c r="D247" s="67" t="s">
        <v>577</v>
      </c>
      <c r="E247" s="67">
        <v>103725360.8572</v>
      </c>
      <c r="F247" s="67">
        <v>0</v>
      </c>
      <c r="G247" s="67">
        <v>9500954.6654000003</v>
      </c>
      <c r="H247" s="67">
        <v>992933.04500000004</v>
      </c>
      <c r="I247" s="67">
        <v>186240.29139999999</v>
      </c>
      <c r="J247" s="67">
        <v>35373194.418099999</v>
      </c>
      <c r="K247" s="67">
        <f t="shared" si="41"/>
        <v>149778683.2771</v>
      </c>
      <c r="L247" s="57"/>
      <c r="M247" s="118"/>
      <c r="N247" s="118"/>
      <c r="O247" s="70">
        <v>23</v>
      </c>
      <c r="P247" s="67" t="s">
        <v>578</v>
      </c>
      <c r="Q247" s="67">
        <v>104340810.25660001</v>
      </c>
      <c r="R247" s="67">
        <v>-2734288.18</v>
      </c>
      <c r="S247" s="67">
        <v>9557328.1193000004</v>
      </c>
      <c r="T247" s="67">
        <v>998824.56510000001</v>
      </c>
      <c r="U247" s="67">
        <v>187345.33910000001</v>
      </c>
      <c r="V247" s="67">
        <v>34371494.855999999</v>
      </c>
      <c r="W247" s="67">
        <f t="shared" si="37"/>
        <v>146721514.95609999</v>
      </c>
    </row>
    <row r="248" spans="1:23" ht="12.75">
      <c r="A248" s="118"/>
      <c r="B248" s="118"/>
      <c r="C248" s="58">
        <v>6</v>
      </c>
      <c r="D248" s="67" t="s">
        <v>579</v>
      </c>
      <c r="E248" s="67">
        <v>88162806.839300007</v>
      </c>
      <c r="F248" s="67">
        <v>0</v>
      </c>
      <c r="G248" s="67">
        <v>8075467.9862000002</v>
      </c>
      <c r="H248" s="67">
        <v>843957.19169999997</v>
      </c>
      <c r="I248" s="67">
        <v>158297.5147</v>
      </c>
      <c r="J248" s="67">
        <v>32466233.080200002</v>
      </c>
      <c r="K248" s="67">
        <f t="shared" si="41"/>
        <v>129706762.61210001</v>
      </c>
      <c r="L248" s="57"/>
      <c r="M248" s="118"/>
      <c r="N248" s="118"/>
      <c r="O248" s="70">
        <v>24</v>
      </c>
      <c r="P248" s="67" t="s">
        <v>580</v>
      </c>
      <c r="Q248" s="67">
        <v>86526026.078299999</v>
      </c>
      <c r="R248" s="67">
        <v>-2734288.18</v>
      </c>
      <c r="S248" s="67">
        <v>7925543.4192000004</v>
      </c>
      <c r="T248" s="67">
        <v>828288.76020000002</v>
      </c>
      <c r="U248" s="67">
        <v>155358.65270000001</v>
      </c>
      <c r="V248" s="67">
        <v>29174795.614799999</v>
      </c>
      <c r="W248" s="67">
        <f t="shared" si="37"/>
        <v>121875724.3452</v>
      </c>
    </row>
    <row r="249" spans="1:23" ht="12.75">
      <c r="A249" s="118"/>
      <c r="B249" s="118"/>
      <c r="C249" s="58">
        <v>7</v>
      </c>
      <c r="D249" s="67" t="s">
        <v>581</v>
      </c>
      <c r="E249" s="67">
        <v>88243897.483500004</v>
      </c>
      <c r="F249" s="67">
        <v>0</v>
      </c>
      <c r="G249" s="67">
        <v>8082895.6637000004</v>
      </c>
      <c r="H249" s="67">
        <v>844733.44909999997</v>
      </c>
      <c r="I249" s="67">
        <v>158443.11410000001</v>
      </c>
      <c r="J249" s="67">
        <v>30295886.124600001</v>
      </c>
      <c r="K249" s="67">
        <f t="shared" si="41"/>
        <v>127625855.83500001</v>
      </c>
      <c r="L249" s="57"/>
      <c r="M249" s="118"/>
      <c r="N249" s="118"/>
      <c r="O249" s="70">
        <v>25</v>
      </c>
      <c r="P249" s="67" t="s">
        <v>582</v>
      </c>
      <c r="Q249" s="67">
        <v>113996962.66069999</v>
      </c>
      <c r="R249" s="67">
        <v>-2734288.18</v>
      </c>
      <c r="S249" s="67">
        <v>10441804.8324</v>
      </c>
      <c r="T249" s="67">
        <v>1091260.1347000001</v>
      </c>
      <c r="U249" s="67">
        <v>204683.09169999999</v>
      </c>
      <c r="V249" s="67">
        <v>30396401.015700001</v>
      </c>
      <c r="W249" s="67">
        <f t="shared" si="37"/>
        <v>153396823.55519998</v>
      </c>
    </row>
    <row r="250" spans="1:23" ht="12.75">
      <c r="A250" s="118"/>
      <c r="B250" s="118"/>
      <c r="C250" s="58">
        <v>8</v>
      </c>
      <c r="D250" s="67" t="s">
        <v>583</v>
      </c>
      <c r="E250" s="67">
        <v>102370277.7922</v>
      </c>
      <c r="F250" s="67">
        <v>0</v>
      </c>
      <c r="G250" s="67">
        <v>9376832.8242000006</v>
      </c>
      <c r="H250" s="67">
        <v>979961.22459999996</v>
      </c>
      <c r="I250" s="67">
        <v>183807.22140000001</v>
      </c>
      <c r="J250" s="67">
        <v>33865189.569200002</v>
      </c>
      <c r="K250" s="67">
        <f t="shared" si="41"/>
        <v>146776068.63159999</v>
      </c>
      <c r="L250" s="57"/>
      <c r="M250" s="118"/>
      <c r="N250" s="118"/>
      <c r="O250" s="70">
        <v>26</v>
      </c>
      <c r="P250" s="67" t="s">
        <v>584</v>
      </c>
      <c r="Q250" s="67">
        <v>78028262.925400004</v>
      </c>
      <c r="R250" s="67">
        <v>-2734288.18</v>
      </c>
      <c r="S250" s="67">
        <v>7147171.9408999998</v>
      </c>
      <c r="T250" s="67">
        <v>746942.11780000001</v>
      </c>
      <c r="U250" s="67">
        <v>140100.80369999999</v>
      </c>
      <c r="V250" s="67">
        <v>26403953.84</v>
      </c>
      <c r="W250" s="67">
        <f t="shared" si="37"/>
        <v>109732143.4478</v>
      </c>
    </row>
    <row r="251" spans="1:23" ht="12.75">
      <c r="A251" s="118"/>
      <c r="B251" s="118"/>
      <c r="C251" s="58">
        <v>9</v>
      </c>
      <c r="D251" s="67" t="s">
        <v>585</v>
      </c>
      <c r="E251" s="67">
        <v>112671055.7692</v>
      </c>
      <c r="F251" s="67">
        <v>0</v>
      </c>
      <c r="G251" s="67">
        <v>10320355.4475</v>
      </c>
      <c r="H251" s="67">
        <v>1078567.6094</v>
      </c>
      <c r="I251" s="67">
        <v>202302.40789999999</v>
      </c>
      <c r="J251" s="67">
        <v>37447820.375399999</v>
      </c>
      <c r="K251" s="67">
        <f t="shared" si="41"/>
        <v>161720101.6094</v>
      </c>
      <c r="L251" s="57"/>
      <c r="M251" s="118"/>
      <c r="N251" s="118"/>
      <c r="O251" s="70">
        <v>27</v>
      </c>
      <c r="P251" s="67" t="s">
        <v>586</v>
      </c>
      <c r="Q251" s="67">
        <v>94378904.461899996</v>
      </c>
      <c r="R251" s="67">
        <v>-2734288.18</v>
      </c>
      <c r="S251" s="67">
        <v>8644845.2456999999</v>
      </c>
      <c r="T251" s="67">
        <v>903462.10629999998</v>
      </c>
      <c r="U251" s="67">
        <v>169458.60219999999</v>
      </c>
      <c r="V251" s="67">
        <v>30233349.076000001</v>
      </c>
      <c r="W251" s="67">
        <f t="shared" si="37"/>
        <v>131595731.31209999</v>
      </c>
    </row>
    <row r="252" spans="1:23" ht="12.75">
      <c r="A252" s="118"/>
      <c r="B252" s="118"/>
      <c r="C252" s="58">
        <v>10</v>
      </c>
      <c r="D252" s="67" t="s">
        <v>587</v>
      </c>
      <c r="E252" s="67">
        <v>81984726.920200005</v>
      </c>
      <c r="F252" s="67">
        <v>0</v>
      </c>
      <c r="G252" s="67">
        <v>7509573.0426000003</v>
      </c>
      <c r="H252" s="67">
        <v>784816.20959999994</v>
      </c>
      <c r="I252" s="67">
        <v>147204.68849999999</v>
      </c>
      <c r="J252" s="67">
        <v>28564995.035500001</v>
      </c>
      <c r="K252" s="67">
        <f t="shared" si="41"/>
        <v>118991315.89640002</v>
      </c>
      <c r="L252" s="57"/>
      <c r="M252" s="118"/>
      <c r="N252" s="118"/>
      <c r="O252" s="70">
        <v>28</v>
      </c>
      <c r="P252" s="67" t="s">
        <v>588</v>
      </c>
      <c r="Q252" s="67">
        <v>94681516.7245</v>
      </c>
      <c r="R252" s="67">
        <v>-2734288.18</v>
      </c>
      <c r="S252" s="67">
        <v>8672563.6875999998</v>
      </c>
      <c r="T252" s="67">
        <v>906358.9264</v>
      </c>
      <c r="U252" s="67">
        <v>170001.9467</v>
      </c>
      <c r="V252" s="67">
        <v>31403380.364</v>
      </c>
      <c r="W252" s="67">
        <f t="shared" si="37"/>
        <v>133099533.46920002</v>
      </c>
    </row>
    <row r="253" spans="1:23" ht="12.75">
      <c r="A253" s="118"/>
      <c r="B253" s="118"/>
      <c r="C253" s="58">
        <v>11</v>
      </c>
      <c r="D253" s="67" t="s">
        <v>589</v>
      </c>
      <c r="E253" s="67">
        <v>140676648.1904</v>
      </c>
      <c r="F253" s="67">
        <v>0</v>
      </c>
      <c r="G253" s="67">
        <v>12885589.848999999</v>
      </c>
      <c r="H253" s="67">
        <v>1346657.0904000001</v>
      </c>
      <c r="I253" s="67">
        <v>252586.82870000001</v>
      </c>
      <c r="J253" s="67">
        <v>49490826.923900001</v>
      </c>
      <c r="K253" s="67">
        <f t="shared" si="41"/>
        <v>204652308.88240004</v>
      </c>
      <c r="L253" s="57"/>
      <c r="M253" s="118"/>
      <c r="N253" s="118"/>
      <c r="O253" s="70">
        <v>29</v>
      </c>
      <c r="P253" s="67" t="s">
        <v>590</v>
      </c>
      <c r="Q253" s="67">
        <v>83435775.703899994</v>
      </c>
      <c r="R253" s="67">
        <v>-2734288.18</v>
      </c>
      <c r="S253" s="67">
        <v>7642485.0767999999</v>
      </c>
      <c r="T253" s="67">
        <v>798706.68220000004</v>
      </c>
      <c r="U253" s="67">
        <v>149810.0662</v>
      </c>
      <c r="V253" s="67">
        <v>28242296.782099999</v>
      </c>
      <c r="W253" s="67">
        <f t="shared" si="37"/>
        <v>117534786.13119999</v>
      </c>
    </row>
    <row r="254" spans="1:23" ht="12.75">
      <c r="A254" s="118"/>
      <c r="B254" s="118"/>
      <c r="C254" s="58">
        <v>12</v>
      </c>
      <c r="D254" s="67" t="s">
        <v>591</v>
      </c>
      <c r="E254" s="67">
        <v>144778651.7051</v>
      </c>
      <c r="F254" s="67">
        <v>0</v>
      </c>
      <c r="G254" s="67">
        <v>13261321.9661</v>
      </c>
      <c r="H254" s="67">
        <v>1385924.3902</v>
      </c>
      <c r="I254" s="67">
        <v>259952.03159999999</v>
      </c>
      <c r="J254" s="67">
        <v>49738285.487099998</v>
      </c>
      <c r="K254" s="67">
        <f t="shared" si="41"/>
        <v>209424135.5801</v>
      </c>
      <c r="L254" s="57"/>
      <c r="M254" s="114"/>
      <c r="N254" s="114"/>
      <c r="O254" s="70">
        <v>30</v>
      </c>
      <c r="P254" s="67" t="s">
        <v>592</v>
      </c>
      <c r="Q254" s="67">
        <v>92828547.504899994</v>
      </c>
      <c r="R254" s="67">
        <v>-2734288.18</v>
      </c>
      <c r="S254" s="67">
        <v>8502836.8588999994</v>
      </c>
      <c r="T254" s="67">
        <v>888620.98510000005</v>
      </c>
      <c r="U254" s="67">
        <v>166674.91529999999</v>
      </c>
      <c r="V254" s="67">
        <v>31964031.925099999</v>
      </c>
      <c r="W254" s="67">
        <f t="shared" si="37"/>
        <v>131616424.00929998</v>
      </c>
    </row>
    <row r="255" spans="1:23" ht="12.75">
      <c r="A255" s="118"/>
      <c r="B255" s="118"/>
      <c r="C255" s="58">
        <v>13</v>
      </c>
      <c r="D255" s="67" t="s">
        <v>593</v>
      </c>
      <c r="E255" s="67">
        <v>113478559.67900001</v>
      </c>
      <c r="F255" s="67">
        <v>0</v>
      </c>
      <c r="G255" s="67">
        <v>10394320.5606</v>
      </c>
      <c r="H255" s="67">
        <v>1086297.6121</v>
      </c>
      <c r="I255" s="67">
        <v>203752.29209999999</v>
      </c>
      <c r="J255" s="67">
        <v>36414116.890500002</v>
      </c>
      <c r="K255" s="67">
        <f t="shared" si="41"/>
        <v>161577047.0343</v>
      </c>
      <c r="L255" s="57"/>
      <c r="M255" s="58"/>
      <c r="N255" s="119" t="s">
        <v>594</v>
      </c>
      <c r="O255" s="111"/>
      <c r="P255" s="109"/>
      <c r="Q255" s="78">
        <f t="shared" ref="Q255:W255" si="42">SUM(Q225:Q254)</f>
        <v>2645451013.7648993</v>
      </c>
      <c r="R255" s="78">
        <f t="shared" si="42"/>
        <v>-82028645.400000036</v>
      </c>
      <c r="S255" s="78">
        <f t="shared" si="42"/>
        <v>242315957.676</v>
      </c>
      <c r="T255" s="78">
        <f t="shared" si="42"/>
        <v>25324141.645800002</v>
      </c>
      <c r="U255" s="78">
        <f t="shared" si="42"/>
        <v>4749943.1539000012</v>
      </c>
      <c r="V255" s="78">
        <f t="shared" si="42"/>
        <v>870260337.57409978</v>
      </c>
      <c r="W255" s="78">
        <f t="shared" si="42"/>
        <v>3706072748.4147</v>
      </c>
    </row>
    <row r="256" spans="1:23" ht="12.75">
      <c r="A256" s="118"/>
      <c r="B256" s="118"/>
      <c r="C256" s="58">
        <v>14</v>
      </c>
      <c r="D256" s="67" t="s">
        <v>595</v>
      </c>
      <c r="E256" s="67">
        <v>108221689.40109999</v>
      </c>
      <c r="F256" s="67">
        <v>0</v>
      </c>
      <c r="G256" s="67">
        <v>9912805.8587999996</v>
      </c>
      <c r="H256" s="67">
        <v>1035975.1049</v>
      </c>
      <c r="I256" s="67">
        <v>194313.51019999999</v>
      </c>
      <c r="J256" s="67">
        <v>34410292.541699998</v>
      </c>
      <c r="K256" s="67">
        <f t="shared" si="41"/>
        <v>153775076.41669998</v>
      </c>
      <c r="L256" s="57"/>
      <c r="M256" s="117">
        <v>30</v>
      </c>
      <c r="N256" s="117" t="s">
        <v>125</v>
      </c>
      <c r="O256" s="70">
        <v>1</v>
      </c>
      <c r="P256" s="67" t="s">
        <v>596</v>
      </c>
      <c r="Q256" s="67">
        <v>91360937.835899994</v>
      </c>
      <c r="R256" s="67">
        <v>-2536017.62</v>
      </c>
      <c r="S256" s="67">
        <v>8368407.8936999999</v>
      </c>
      <c r="T256" s="67">
        <v>874571.97979999997</v>
      </c>
      <c r="U256" s="67">
        <v>164039.80230000001</v>
      </c>
      <c r="V256" s="67">
        <v>36318838.781300001</v>
      </c>
      <c r="W256" s="67">
        <f t="shared" ref="W256:W288" si="43">Q256+R256+S256+T256+U256+V256</f>
        <v>134550778.67300001</v>
      </c>
    </row>
    <row r="257" spans="1:23" ht="12.75">
      <c r="A257" s="118"/>
      <c r="B257" s="118"/>
      <c r="C257" s="58">
        <v>15</v>
      </c>
      <c r="D257" s="67" t="s">
        <v>597</v>
      </c>
      <c r="E257" s="67">
        <v>118115069.4821</v>
      </c>
      <c r="F257" s="67">
        <v>0</v>
      </c>
      <c r="G257" s="67">
        <v>10819011.967599999</v>
      </c>
      <c r="H257" s="67">
        <v>1130681.5867999999</v>
      </c>
      <c r="I257" s="67">
        <v>212077.2083</v>
      </c>
      <c r="J257" s="67">
        <v>33126631.613299999</v>
      </c>
      <c r="K257" s="67">
        <f t="shared" si="41"/>
        <v>163403471.8581</v>
      </c>
      <c r="L257" s="57"/>
      <c r="M257" s="118"/>
      <c r="N257" s="118"/>
      <c r="O257" s="70">
        <v>2</v>
      </c>
      <c r="P257" s="67" t="s">
        <v>598</v>
      </c>
      <c r="Q257" s="67">
        <v>106097303.5817</v>
      </c>
      <c r="R257" s="67">
        <v>-2536017.62</v>
      </c>
      <c r="S257" s="67">
        <v>9718218.0242999997</v>
      </c>
      <c r="T257" s="67">
        <v>1015638.9705000001</v>
      </c>
      <c r="U257" s="67">
        <v>190499.14670000001</v>
      </c>
      <c r="V257" s="67">
        <v>41676576.975400001</v>
      </c>
      <c r="W257" s="67">
        <f t="shared" si="43"/>
        <v>156162219.07859999</v>
      </c>
    </row>
    <row r="258" spans="1:23" ht="12.75">
      <c r="A258" s="118"/>
      <c r="B258" s="118"/>
      <c r="C258" s="58">
        <v>16</v>
      </c>
      <c r="D258" s="67" t="s">
        <v>599</v>
      </c>
      <c r="E258" s="67">
        <v>103611452.4234</v>
      </c>
      <c r="F258" s="67">
        <v>0</v>
      </c>
      <c r="G258" s="67">
        <v>9490520.9695999995</v>
      </c>
      <c r="H258" s="67">
        <v>991842.6324</v>
      </c>
      <c r="I258" s="67">
        <v>186035.76730000001</v>
      </c>
      <c r="J258" s="67">
        <v>34447498.092900001</v>
      </c>
      <c r="K258" s="67">
        <f t="shared" si="41"/>
        <v>148727349.8856</v>
      </c>
      <c r="L258" s="57"/>
      <c r="M258" s="118"/>
      <c r="N258" s="118"/>
      <c r="O258" s="70">
        <v>3</v>
      </c>
      <c r="P258" s="67" t="s">
        <v>600</v>
      </c>
      <c r="Q258" s="67">
        <v>105684507.545</v>
      </c>
      <c r="R258" s="67">
        <v>-2536017.62</v>
      </c>
      <c r="S258" s="67">
        <v>9680407.0549999997</v>
      </c>
      <c r="T258" s="67">
        <v>1011687.3928</v>
      </c>
      <c r="U258" s="67">
        <v>189757.96580000001</v>
      </c>
      <c r="V258" s="67">
        <v>38785025.399300002</v>
      </c>
      <c r="W258" s="67">
        <f t="shared" si="43"/>
        <v>152815367.73789999</v>
      </c>
    </row>
    <row r="259" spans="1:23" ht="12.75">
      <c r="A259" s="118"/>
      <c r="B259" s="118"/>
      <c r="C259" s="58">
        <v>17</v>
      </c>
      <c r="D259" s="67" t="s">
        <v>601</v>
      </c>
      <c r="E259" s="67">
        <v>84975460.089499995</v>
      </c>
      <c r="F259" s="67">
        <v>0</v>
      </c>
      <c r="G259" s="67">
        <v>7783515.8857000005</v>
      </c>
      <c r="H259" s="67">
        <v>813445.63800000004</v>
      </c>
      <c r="I259" s="67">
        <v>152574.59039999999</v>
      </c>
      <c r="J259" s="67">
        <v>30491145.854899999</v>
      </c>
      <c r="K259" s="67">
        <f t="shared" si="41"/>
        <v>124216142.05849999</v>
      </c>
      <c r="L259" s="57"/>
      <c r="M259" s="118"/>
      <c r="N259" s="118"/>
      <c r="O259" s="70">
        <v>4</v>
      </c>
      <c r="P259" s="67" t="s">
        <v>602</v>
      </c>
      <c r="Q259" s="67">
        <v>113228515.4735</v>
      </c>
      <c r="R259" s="67">
        <v>-2536017.62</v>
      </c>
      <c r="S259" s="67">
        <v>10371417.206499999</v>
      </c>
      <c r="T259" s="67">
        <v>1083904.0108</v>
      </c>
      <c r="U259" s="67">
        <v>203303.33429999999</v>
      </c>
      <c r="V259" s="67">
        <v>34695885.438600004</v>
      </c>
      <c r="W259" s="67">
        <f t="shared" si="43"/>
        <v>157047007.84369999</v>
      </c>
    </row>
    <row r="260" spans="1:23" ht="12.75">
      <c r="A260" s="114"/>
      <c r="B260" s="114"/>
      <c r="C260" s="58">
        <v>18</v>
      </c>
      <c r="D260" s="67" t="s">
        <v>603</v>
      </c>
      <c r="E260" s="67">
        <v>105743387.2299</v>
      </c>
      <c r="F260" s="67">
        <v>0</v>
      </c>
      <c r="G260" s="67">
        <v>9685800.2704000007</v>
      </c>
      <c r="H260" s="67">
        <v>1012251.0311</v>
      </c>
      <c r="I260" s="67">
        <v>189863.6851</v>
      </c>
      <c r="J260" s="67">
        <v>32117153.3847</v>
      </c>
      <c r="K260" s="67">
        <f t="shared" si="41"/>
        <v>148748455.60120001</v>
      </c>
      <c r="L260" s="57"/>
      <c r="M260" s="118"/>
      <c r="N260" s="118"/>
      <c r="O260" s="70">
        <v>5</v>
      </c>
      <c r="P260" s="67" t="s">
        <v>604</v>
      </c>
      <c r="Q260" s="67">
        <v>114881687.5319</v>
      </c>
      <c r="R260" s="67">
        <v>-2536017.62</v>
      </c>
      <c r="S260" s="67">
        <v>10522843.170700001</v>
      </c>
      <c r="T260" s="67">
        <v>1099729.3514</v>
      </c>
      <c r="U260" s="67">
        <v>206271.62719999999</v>
      </c>
      <c r="V260" s="67">
        <v>46550365.350900002</v>
      </c>
      <c r="W260" s="67">
        <f t="shared" si="43"/>
        <v>170724879.41209999</v>
      </c>
    </row>
    <row r="261" spans="1:23" ht="12.75">
      <c r="A261" s="58"/>
      <c r="B261" s="119" t="s">
        <v>605</v>
      </c>
      <c r="C261" s="111"/>
      <c r="D261" s="109"/>
      <c r="E261" s="78">
        <f t="shared" ref="E261:K261" si="44">SUM(E243:E260)</f>
        <v>1928578484.8083</v>
      </c>
      <c r="F261" s="78">
        <f t="shared" si="44"/>
        <v>0</v>
      </c>
      <c r="G261" s="78">
        <f t="shared" si="44"/>
        <v>176652427.15439999</v>
      </c>
      <c r="H261" s="78">
        <f t="shared" si="44"/>
        <v>18461727.119600002</v>
      </c>
      <c r="I261" s="78">
        <f t="shared" si="44"/>
        <v>3462788.8110999996</v>
      </c>
      <c r="J261" s="78">
        <f t="shared" si="44"/>
        <v>650555326.85089993</v>
      </c>
      <c r="K261" s="78">
        <f t="shared" si="44"/>
        <v>2777710754.7442999</v>
      </c>
      <c r="L261" s="57"/>
      <c r="M261" s="118"/>
      <c r="N261" s="118"/>
      <c r="O261" s="70">
        <v>6</v>
      </c>
      <c r="P261" s="67" t="s">
        <v>606</v>
      </c>
      <c r="Q261" s="67">
        <v>118074990.45039999</v>
      </c>
      <c r="R261" s="67">
        <v>-2536017.62</v>
      </c>
      <c r="S261" s="67">
        <v>10815340.8397</v>
      </c>
      <c r="T261" s="67">
        <v>1130297.9217999999</v>
      </c>
      <c r="U261" s="67">
        <v>212005.2458</v>
      </c>
      <c r="V261" s="67">
        <v>48301108.6558</v>
      </c>
      <c r="W261" s="67">
        <f t="shared" si="43"/>
        <v>175997725.49349999</v>
      </c>
    </row>
    <row r="262" spans="1:23" ht="12.75">
      <c r="A262" s="117">
        <v>13</v>
      </c>
      <c r="B262" s="117" t="s">
        <v>70</v>
      </c>
      <c r="C262" s="58">
        <v>1</v>
      </c>
      <c r="D262" s="67" t="s">
        <v>607</v>
      </c>
      <c r="E262" s="67">
        <v>124250730.0201</v>
      </c>
      <c r="F262" s="67">
        <v>0</v>
      </c>
      <c r="G262" s="67">
        <v>11381021.413799999</v>
      </c>
      <c r="H262" s="67">
        <v>1189416.5003</v>
      </c>
      <c r="I262" s="67">
        <v>223093.86989999999</v>
      </c>
      <c r="J262" s="67">
        <v>42984232.720299996</v>
      </c>
      <c r="K262" s="67">
        <f t="shared" ref="K262:K277" si="45">E262+F262+G262+H262+I262+J262</f>
        <v>180028494.52439997</v>
      </c>
      <c r="L262" s="57"/>
      <c r="M262" s="118"/>
      <c r="N262" s="118"/>
      <c r="O262" s="70">
        <v>7</v>
      </c>
      <c r="P262" s="67" t="s">
        <v>608</v>
      </c>
      <c r="Q262" s="67">
        <v>128009860.4965</v>
      </c>
      <c r="R262" s="67">
        <v>-2536017.62</v>
      </c>
      <c r="S262" s="67">
        <v>11725347.313899999</v>
      </c>
      <c r="T262" s="67">
        <v>1225401.5752000001</v>
      </c>
      <c r="U262" s="67">
        <v>229843.43969999999</v>
      </c>
      <c r="V262" s="67">
        <v>49939541.173799999</v>
      </c>
      <c r="W262" s="67">
        <f t="shared" si="43"/>
        <v>188593976.37909999</v>
      </c>
    </row>
    <row r="263" spans="1:23" ht="12.75">
      <c r="A263" s="118"/>
      <c r="B263" s="118"/>
      <c r="C263" s="58">
        <v>2</v>
      </c>
      <c r="D263" s="67" t="s">
        <v>609</v>
      </c>
      <c r="E263" s="67">
        <v>94546409.486200005</v>
      </c>
      <c r="F263" s="67">
        <v>0</v>
      </c>
      <c r="G263" s="67">
        <v>8660188.2401999999</v>
      </c>
      <c r="H263" s="67">
        <v>905065.58369999996</v>
      </c>
      <c r="I263" s="67">
        <v>169759.35980000001</v>
      </c>
      <c r="J263" s="67">
        <v>31848389.1347</v>
      </c>
      <c r="K263" s="67">
        <f t="shared" si="45"/>
        <v>136129811.8046</v>
      </c>
      <c r="L263" s="57"/>
      <c r="M263" s="118"/>
      <c r="N263" s="118"/>
      <c r="O263" s="70">
        <v>8</v>
      </c>
      <c r="P263" s="67" t="s">
        <v>610</v>
      </c>
      <c r="Q263" s="67">
        <v>94210559.526700005</v>
      </c>
      <c r="R263" s="67">
        <v>-2536017.62</v>
      </c>
      <c r="S263" s="67">
        <v>8629425.3177000005</v>
      </c>
      <c r="T263" s="67">
        <v>901850.58860000002</v>
      </c>
      <c r="U263" s="67">
        <v>169156.33660000001</v>
      </c>
      <c r="V263" s="67">
        <v>37614161.151199996</v>
      </c>
      <c r="W263" s="67">
        <f t="shared" si="43"/>
        <v>138989135.3008</v>
      </c>
    </row>
    <row r="264" spans="1:23" ht="12.75">
      <c r="A264" s="118"/>
      <c r="B264" s="118"/>
      <c r="C264" s="58">
        <v>3</v>
      </c>
      <c r="D264" s="67" t="s">
        <v>611</v>
      </c>
      <c r="E264" s="67">
        <v>90148672.067900002</v>
      </c>
      <c r="F264" s="67">
        <v>0</v>
      </c>
      <c r="G264" s="67">
        <v>8257367.7198000001</v>
      </c>
      <c r="H264" s="67">
        <v>862967.30830000003</v>
      </c>
      <c r="I264" s="67">
        <v>161863.16260000001</v>
      </c>
      <c r="J264" s="67">
        <v>27596683.127700001</v>
      </c>
      <c r="K264" s="67">
        <f t="shared" si="45"/>
        <v>127027553.3863</v>
      </c>
      <c r="L264" s="57"/>
      <c r="M264" s="118"/>
      <c r="N264" s="118"/>
      <c r="O264" s="70">
        <v>9</v>
      </c>
      <c r="P264" s="67" t="s">
        <v>612</v>
      </c>
      <c r="Q264" s="67">
        <v>111808051.917</v>
      </c>
      <c r="R264" s="67">
        <v>-2536017.62</v>
      </c>
      <c r="S264" s="67">
        <v>10241306.6941</v>
      </c>
      <c r="T264" s="67">
        <v>1070306.3217</v>
      </c>
      <c r="U264" s="67">
        <v>200752.87270000001</v>
      </c>
      <c r="V264" s="67">
        <v>45472584.394000001</v>
      </c>
      <c r="W264" s="67">
        <f t="shared" si="43"/>
        <v>166256984.57949999</v>
      </c>
    </row>
    <row r="265" spans="1:23" ht="12.75">
      <c r="A265" s="118"/>
      <c r="B265" s="118"/>
      <c r="C265" s="58">
        <v>4</v>
      </c>
      <c r="D265" s="67" t="s">
        <v>613</v>
      </c>
      <c r="E265" s="67">
        <v>93083397.961999997</v>
      </c>
      <c r="F265" s="67">
        <v>0</v>
      </c>
      <c r="G265" s="67">
        <v>8526180.4521999992</v>
      </c>
      <c r="H265" s="67">
        <v>891060.59519999998</v>
      </c>
      <c r="I265" s="67">
        <v>167132.50279999999</v>
      </c>
      <c r="J265" s="67">
        <v>31137735.3422</v>
      </c>
      <c r="K265" s="67">
        <f t="shared" si="45"/>
        <v>133805506.85439999</v>
      </c>
      <c r="L265" s="57"/>
      <c r="M265" s="118"/>
      <c r="N265" s="118"/>
      <c r="O265" s="70">
        <v>10</v>
      </c>
      <c r="P265" s="67" t="s">
        <v>614</v>
      </c>
      <c r="Q265" s="67">
        <v>117057892.5385</v>
      </c>
      <c r="R265" s="67">
        <v>-2536017.62</v>
      </c>
      <c r="S265" s="67">
        <v>10722177.4988</v>
      </c>
      <c r="T265" s="67">
        <v>1120561.5360000001</v>
      </c>
      <c r="U265" s="67">
        <v>210179.03270000001</v>
      </c>
      <c r="V265" s="67">
        <v>46620611.6527</v>
      </c>
      <c r="W265" s="67">
        <f t="shared" si="43"/>
        <v>173195404.63869998</v>
      </c>
    </row>
    <row r="266" spans="1:23" ht="12.75">
      <c r="A266" s="118"/>
      <c r="B266" s="118"/>
      <c r="C266" s="58">
        <v>5</v>
      </c>
      <c r="D266" s="67" t="s">
        <v>615</v>
      </c>
      <c r="E266" s="67">
        <v>98593457.688999996</v>
      </c>
      <c r="F266" s="67">
        <v>0</v>
      </c>
      <c r="G266" s="67">
        <v>9030886.6034999993</v>
      </c>
      <c r="H266" s="67">
        <v>943806.81209999998</v>
      </c>
      <c r="I266" s="67">
        <v>177025.8897</v>
      </c>
      <c r="J266" s="67">
        <v>33034246.664700001</v>
      </c>
      <c r="K266" s="67">
        <f t="shared" si="45"/>
        <v>141779423.65899998</v>
      </c>
      <c r="L266" s="57"/>
      <c r="M266" s="118"/>
      <c r="N266" s="118"/>
      <c r="O266" s="70">
        <v>11</v>
      </c>
      <c r="P266" s="67" t="s">
        <v>616</v>
      </c>
      <c r="Q266" s="67">
        <v>84660457.151099995</v>
      </c>
      <c r="R266" s="67">
        <v>-2536017.62</v>
      </c>
      <c r="S266" s="67">
        <v>7754662.4923999999</v>
      </c>
      <c r="T266" s="67">
        <v>810430.20550000004</v>
      </c>
      <c r="U266" s="67">
        <v>152008.99840000001</v>
      </c>
      <c r="V266" s="67">
        <v>34153558.999700002</v>
      </c>
      <c r="W266" s="67">
        <f t="shared" si="43"/>
        <v>124995100.22710001</v>
      </c>
    </row>
    <row r="267" spans="1:23" ht="12.75">
      <c r="A267" s="118"/>
      <c r="B267" s="118"/>
      <c r="C267" s="58">
        <v>6</v>
      </c>
      <c r="D267" s="67" t="s">
        <v>617</v>
      </c>
      <c r="E267" s="67">
        <v>100506985.5939</v>
      </c>
      <c r="F267" s="67">
        <v>0</v>
      </c>
      <c r="G267" s="67">
        <v>9206160.4394000005</v>
      </c>
      <c r="H267" s="67">
        <v>962124.46429999999</v>
      </c>
      <c r="I267" s="67">
        <v>180461.655</v>
      </c>
      <c r="J267" s="67">
        <v>34048722.653899997</v>
      </c>
      <c r="K267" s="67">
        <f t="shared" si="45"/>
        <v>144904454.80650002</v>
      </c>
      <c r="L267" s="57"/>
      <c r="M267" s="118"/>
      <c r="N267" s="118"/>
      <c r="O267" s="70">
        <v>12</v>
      </c>
      <c r="P267" s="67" t="s">
        <v>618</v>
      </c>
      <c r="Q267" s="67">
        <v>88290730.893800005</v>
      </c>
      <c r="R267" s="67">
        <v>-2536017.62</v>
      </c>
      <c r="S267" s="67">
        <v>8087185.4738999996</v>
      </c>
      <c r="T267" s="67">
        <v>845181.77190000005</v>
      </c>
      <c r="U267" s="67">
        <v>158527.2041</v>
      </c>
      <c r="V267" s="67">
        <v>34022576.023900002</v>
      </c>
      <c r="W267" s="67">
        <f t="shared" si="43"/>
        <v>128868183.7476</v>
      </c>
    </row>
    <row r="268" spans="1:23" ht="12.75">
      <c r="A268" s="118"/>
      <c r="B268" s="118"/>
      <c r="C268" s="58">
        <v>7</v>
      </c>
      <c r="D268" s="67" t="s">
        <v>619</v>
      </c>
      <c r="E268" s="67">
        <v>82818380.231900007</v>
      </c>
      <c r="F268" s="67">
        <v>0</v>
      </c>
      <c r="G268" s="67">
        <v>7585933.3680999996</v>
      </c>
      <c r="H268" s="67">
        <v>792796.53300000005</v>
      </c>
      <c r="I268" s="67">
        <v>148701.52429999999</v>
      </c>
      <c r="J268" s="67">
        <v>28078619.9593</v>
      </c>
      <c r="K268" s="67">
        <f t="shared" si="45"/>
        <v>119424431.61660001</v>
      </c>
      <c r="L268" s="57"/>
      <c r="M268" s="118"/>
      <c r="N268" s="118"/>
      <c r="O268" s="70">
        <v>13</v>
      </c>
      <c r="P268" s="67" t="s">
        <v>620</v>
      </c>
      <c r="Q268" s="67">
        <v>86551684.601400003</v>
      </c>
      <c r="R268" s="67">
        <v>-2536017.62</v>
      </c>
      <c r="S268" s="67">
        <v>7927893.6686000004</v>
      </c>
      <c r="T268" s="67">
        <v>828534.38190000004</v>
      </c>
      <c r="U268" s="67">
        <v>155404.72289999999</v>
      </c>
      <c r="V268" s="67">
        <v>34173133.562100001</v>
      </c>
      <c r="W268" s="67">
        <f t="shared" si="43"/>
        <v>127100633.31690001</v>
      </c>
    </row>
    <row r="269" spans="1:23" ht="12.75">
      <c r="A269" s="118"/>
      <c r="B269" s="118"/>
      <c r="C269" s="58">
        <v>8</v>
      </c>
      <c r="D269" s="67" t="s">
        <v>621</v>
      </c>
      <c r="E269" s="67">
        <v>102025619.2885</v>
      </c>
      <c r="F269" s="67">
        <v>0</v>
      </c>
      <c r="G269" s="67">
        <v>9345263.0636</v>
      </c>
      <c r="H269" s="67">
        <v>976661.90789999999</v>
      </c>
      <c r="I269" s="67">
        <v>183188.3824</v>
      </c>
      <c r="J269" s="67">
        <v>32606452.239700001</v>
      </c>
      <c r="K269" s="67">
        <f t="shared" si="45"/>
        <v>145137184.88210002</v>
      </c>
      <c r="L269" s="57"/>
      <c r="M269" s="118"/>
      <c r="N269" s="118"/>
      <c r="O269" s="70">
        <v>14</v>
      </c>
      <c r="P269" s="67" t="s">
        <v>622</v>
      </c>
      <c r="Q269" s="67">
        <v>128552097.8266</v>
      </c>
      <c r="R269" s="67">
        <v>-2536017.62</v>
      </c>
      <c r="S269" s="67">
        <v>11775014.7457</v>
      </c>
      <c r="T269" s="67">
        <v>1230592.2572000001</v>
      </c>
      <c r="U269" s="67">
        <v>230817.03409999999</v>
      </c>
      <c r="V269" s="67">
        <v>46302490.307599999</v>
      </c>
      <c r="W269" s="67">
        <f t="shared" si="43"/>
        <v>185554994.55119997</v>
      </c>
    </row>
    <row r="270" spans="1:23" ht="12.75">
      <c r="A270" s="118"/>
      <c r="B270" s="118"/>
      <c r="C270" s="58">
        <v>9</v>
      </c>
      <c r="D270" s="67" t="s">
        <v>623</v>
      </c>
      <c r="E270" s="67">
        <v>109163357.32250001</v>
      </c>
      <c r="F270" s="67">
        <v>0</v>
      </c>
      <c r="G270" s="67">
        <v>9999060.0222999994</v>
      </c>
      <c r="H270" s="67">
        <v>1044989.4211</v>
      </c>
      <c r="I270" s="67">
        <v>196004.28779999999</v>
      </c>
      <c r="J270" s="67">
        <v>36930278.708800003</v>
      </c>
      <c r="K270" s="67">
        <f t="shared" si="45"/>
        <v>157333689.76250002</v>
      </c>
      <c r="L270" s="57"/>
      <c r="M270" s="118"/>
      <c r="N270" s="118"/>
      <c r="O270" s="70">
        <v>15</v>
      </c>
      <c r="P270" s="67" t="s">
        <v>624</v>
      </c>
      <c r="Q270" s="67">
        <v>87660521.019800007</v>
      </c>
      <c r="R270" s="67">
        <v>-2536017.62</v>
      </c>
      <c r="S270" s="67">
        <v>8029460.0016000001</v>
      </c>
      <c r="T270" s="67">
        <v>839148.95400000003</v>
      </c>
      <c r="U270" s="67">
        <v>157395.6537</v>
      </c>
      <c r="V270" s="67">
        <v>35211904.220899999</v>
      </c>
      <c r="W270" s="67">
        <f t="shared" si="43"/>
        <v>129362412.22999999</v>
      </c>
    </row>
    <row r="271" spans="1:23" ht="12.75">
      <c r="A271" s="118"/>
      <c r="B271" s="118"/>
      <c r="C271" s="58">
        <v>10</v>
      </c>
      <c r="D271" s="67" t="s">
        <v>625</v>
      </c>
      <c r="E271" s="67">
        <v>95323583.377800003</v>
      </c>
      <c r="F271" s="67">
        <v>0</v>
      </c>
      <c r="G271" s="67">
        <v>8731375.2079000007</v>
      </c>
      <c r="H271" s="67">
        <v>912505.24580000003</v>
      </c>
      <c r="I271" s="67">
        <v>171154.78599999999</v>
      </c>
      <c r="J271" s="67">
        <v>31790220.7544</v>
      </c>
      <c r="K271" s="67">
        <f t="shared" si="45"/>
        <v>136928839.37190002</v>
      </c>
      <c r="L271" s="57"/>
      <c r="M271" s="118"/>
      <c r="N271" s="118"/>
      <c r="O271" s="70">
        <v>16</v>
      </c>
      <c r="P271" s="67" t="s">
        <v>626</v>
      </c>
      <c r="Q271" s="67">
        <v>91987274.118200004</v>
      </c>
      <c r="R271" s="67">
        <v>-2536017.62</v>
      </c>
      <c r="S271" s="67">
        <v>8425778.5557000004</v>
      </c>
      <c r="T271" s="67">
        <v>880567.7169</v>
      </c>
      <c r="U271" s="67">
        <v>165164.39749999999</v>
      </c>
      <c r="V271" s="67">
        <v>35512255.750500001</v>
      </c>
      <c r="W271" s="67">
        <f t="shared" si="43"/>
        <v>134435022.9188</v>
      </c>
    </row>
    <row r="272" spans="1:23" ht="12.75">
      <c r="A272" s="118"/>
      <c r="B272" s="118"/>
      <c r="C272" s="58">
        <v>11</v>
      </c>
      <c r="D272" s="67" t="s">
        <v>627</v>
      </c>
      <c r="E272" s="67">
        <v>102154936.75830001</v>
      </c>
      <c r="F272" s="67">
        <v>0</v>
      </c>
      <c r="G272" s="67">
        <v>9357108.1842</v>
      </c>
      <c r="H272" s="67">
        <v>977899.82680000004</v>
      </c>
      <c r="I272" s="67">
        <v>183420.5736</v>
      </c>
      <c r="J272" s="67">
        <v>33253523.411200002</v>
      </c>
      <c r="K272" s="67">
        <f t="shared" si="45"/>
        <v>145926888.75410002</v>
      </c>
      <c r="L272" s="57"/>
      <c r="M272" s="118"/>
      <c r="N272" s="118"/>
      <c r="O272" s="70">
        <v>17</v>
      </c>
      <c r="P272" s="67" t="s">
        <v>628</v>
      </c>
      <c r="Q272" s="67">
        <v>120182925.1058</v>
      </c>
      <c r="R272" s="67">
        <v>-2536017.62</v>
      </c>
      <c r="S272" s="67">
        <v>11008421.793400001</v>
      </c>
      <c r="T272" s="67">
        <v>1150476.5739</v>
      </c>
      <c r="U272" s="67">
        <v>215790.0711</v>
      </c>
      <c r="V272" s="67">
        <v>44839534.717500001</v>
      </c>
      <c r="W272" s="67">
        <f t="shared" si="43"/>
        <v>174861130.6417</v>
      </c>
    </row>
    <row r="273" spans="1:23" ht="12.75">
      <c r="A273" s="118"/>
      <c r="B273" s="118"/>
      <c r="C273" s="58">
        <v>12</v>
      </c>
      <c r="D273" s="67" t="s">
        <v>629</v>
      </c>
      <c r="E273" s="67">
        <v>71688277.706499994</v>
      </c>
      <c r="F273" s="67">
        <v>0</v>
      </c>
      <c r="G273" s="67">
        <v>6566446.9220000003</v>
      </c>
      <c r="H273" s="67">
        <v>686251.26280000003</v>
      </c>
      <c r="I273" s="67">
        <v>128717.2743</v>
      </c>
      <c r="J273" s="67">
        <v>24583380.550299998</v>
      </c>
      <c r="K273" s="67">
        <f t="shared" si="45"/>
        <v>103653073.71589999</v>
      </c>
      <c r="L273" s="57"/>
      <c r="M273" s="118"/>
      <c r="N273" s="118"/>
      <c r="O273" s="70">
        <v>18</v>
      </c>
      <c r="P273" s="67" t="s">
        <v>630</v>
      </c>
      <c r="Q273" s="67">
        <v>103919193.0811</v>
      </c>
      <c r="R273" s="67">
        <v>-2536017.62</v>
      </c>
      <c r="S273" s="67">
        <v>9518709.1581999995</v>
      </c>
      <c r="T273" s="67">
        <v>994788.54520000005</v>
      </c>
      <c r="U273" s="67">
        <v>186588.3198</v>
      </c>
      <c r="V273" s="67">
        <v>35935607.721699998</v>
      </c>
      <c r="W273" s="67">
        <f t="shared" si="43"/>
        <v>148018869.206</v>
      </c>
    </row>
    <row r="274" spans="1:23" ht="12.75">
      <c r="A274" s="118"/>
      <c r="B274" s="118"/>
      <c r="C274" s="58">
        <v>13</v>
      </c>
      <c r="D274" s="67" t="s">
        <v>631</v>
      </c>
      <c r="E274" s="67">
        <v>90860054.509900004</v>
      </c>
      <c r="F274" s="67">
        <v>0</v>
      </c>
      <c r="G274" s="67">
        <v>8322528.3735999996</v>
      </c>
      <c r="H274" s="67">
        <v>869777.16780000005</v>
      </c>
      <c r="I274" s="67">
        <v>163140.4595</v>
      </c>
      <c r="J274" s="67">
        <v>30526481.454999998</v>
      </c>
      <c r="K274" s="67">
        <f t="shared" si="45"/>
        <v>130741981.9658</v>
      </c>
      <c r="L274" s="57"/>
      <c r="M274" s="118"/>
      <c r="N274" s="118"/>
      <c r="O274" s="70">
        <v>19</v>
      </c>
      <c r="P274" s="67" t="s">
        <v>632</v>
      </c>
      <c r="Q274" s="67">
        <v>95399338.652999997</v>
      </c>
      <c r="R274" s="67">
        <v>-2536017.62</v>
      </c>
      <c r="S274" s="67">
        <v>8738314.1805000007</v>
      </c>
      <c r="T274" s="67">
        <v>913230.42929999996</v>
      </c>
      <c r="U274" s="67">
        <v>171290.8057</v>
      </c>
      <c r="V274" s="67">
        <v>34153628.413000003</v>
      </c>
      <c r="W274" s="67">
        <f t="shared" si="43"/>
        <v>136839784.86149999</v>
      </c>
    </row>
    <row r="275" spans="1:23" ht="12.75">
      <c r="A275" s="118"/>
      <c r="B275" s="118"/>
      <c r="C275" s="58">
        <v>14</v>
      </c>
      <c r="D275" s="67" t="s">
        <v>633</v>
      </c>
      <c r="E275" s="67">
        <v>88664615.726799995</v>
      </c>
      <c r="F275" s="67">
        <v>0</v>
      </c>
      <c r="G275" s="67">
        <v>8121432.2851</v>
      </c>
      <c r="H275" s="67">
        <v>848760.86380000005</v>
      </c>
      <c r="I275" s="67">
        <v>159198.51939999999</v>
      </c>
      <c r="J275" s="67">
        <v>29457863.0592</v>
      </c>
      <c r="K275" s="67">
        <f t="shared" si="45"/>
        <v>127251870.4543</v>
      </c>
      <c r="L275" s="57"/>
      <c r="M275" s="118"/>
      <c r="N275" s="118"/>
      <c r="O275" s="70">
        <v>20</v>
      </c>
      <c r="P275" s="67" t="s">
        <v>634</v>
      </c>
      <c r="Q275" s="67">
        <v>86140163.059599996</v>
      </c>
      <c r="R275" s="67">
        <v>-2536017.62</v>
      </c>
      <c r="S275" s="67">
        <v>7890199.4395000003</v>
      </c>
      <c r="T275" s="67">
        <v>824595.00450000004</v>
      </c>
      <c r="U275" s="67">
        <v>154665.83040000001</v>
      </c>
      <c r="V275" s="67">
        <v>32680607.8884</v>
      </c>
      <c r="W275" s="67">
        <f t="shared" si="43"/>
        <v>125154213.6024</v>
      </c>
    </row>
    <row r="276" spans="1:23" ht="12.75">
      <c r="A276" s="118"/>
      <c r="B276" s="118"/>
      <c r="C276" s="58">
        <v>15</v>
      </c>
      <c r="D276" s="67" t="s">
        <v>635</v>
      </c>
      <c r="E276" s="67">
        <v>95093996.362900004</v>
      </c>
      <c r="F276" s="67">
        <v>0</v>
      </c>
      <c r="G276" s="67">
        <v>8710345.6756999996</v>
      </c>
      <c r="H276" s="67">
        <v>910307.4754</v>
      </c>
      <c r="I276" s="67">
        <v>170742.5594</v>
      </c>
      <c r="J276" s="67">
        <v>31730594.6939</v>
      </c>
      <c r="K276" s="67">
        <f t="shared" si="45"/>
        <v>136615986.76730001</v>
      </c>
      <c r="L276" s="57"/>
      <c r="M276" s="118"/>
      <c r="N276" s="118"/>
      <c r="O276" s="70">
        <v>21</v>
      </c>
      <c r="P276" s="67" t="s">
        <v>636</v>
      </c>
      <c r="Q276" s="67">
        <v>106382594.0522</v>
      </c>
      <c r="R276" s="67">
        <v>-2536017.62</v>
      </c>
      <c r="S276" s="67">
        <v>9744349.8381999992</v>
      </c>
      <c r="T276" s="67">
        <v>1018369.9741</v>
      </c>
      <c r="U276" s="67">
        <v>191011.38959999999</v>
      </c>
      <c r="V276" s="67">
        <v>40957315.928499997</v>
      </c>
      <c r="W276" s="67">
        <f t="shared" si="43"/>
        <v>155757623.56259999</v>
      </c>
    </row>
    <row r="277" spans="1:23" ht="12.75">
      <c r="A277" s="114"/>
      <c r="B277" s="114"/>
      <c r="C277" s="58">
        <v>16</v>
      </c>
      <c r="D277" s="67" t="s">
        <v>637</v>
      </c>
      <c r="E277" s="67">
        <v>92438781.477400005</v>
      </c>
      <c r="F277" s="67">
        <v>0</v>
      </c>
      <c r="G277" s="67">
        <v>8467135.3745000008</v>
      </c>
      <c r="H277" s="67">
        <v>884889.86699999997</v>
      </c>
      <c r="I277" s="67">
        <v>165975.0851</v>
      </c>
      <c r="J277" s="67">
        <v>30877782.377500001</v>
      </c>
      <c r="K277" s="67">
        <f t="shared" si="45"/>
        <v>132834564.1815</v>
      </c>
      <c r="L277" s="57"/>
      <c r="M277" s="118"/>
      <c r="N277" s="118"/>
      <c r="O277" s="70">
        <v>22</v>
      </c>
      <c r="P277" s="67" t="s">
        <v>638</v>
      </c>
      <c r="Q277" s="67">
        <v>98538433.982500002</v>
      </c>
      <c r="R277" s="67">
        <v>-2536017.62</v>
      </c>
      <c r="S277" s="67">
        <v>9025846.5850000009</v>
      </c>
      <c r="T277" s="67">
        <v>943280.08600000001</v>
      </c>
      <c r="U277" s="67">
        <v>176927.09390000001</v>
      </c>
      <c r="V277" s="67">
        <v>37275632.283600003</v>
      </c>
      <c r="W277" s="67">
        <f t="shared" si="43"/>
        <v>143424102.41099998</v>
      </c>
    </row>
    <row r="278" spans="1:23" ht="12.75">
      <c r="A278" s="58"/>
      <c r="B278" s="119" t="s">
        <v>639</v>
      </c>
      <c r="C278" s="111"/>
      <c r="D278" s="109"/>
      <c r="E278" s="78">
        <f t="shared" ref="E278:K278" si="46">SUM(E262:E277)</f>
        <v>1531361255.5816002</v>
      </c>
      <c r="F278" s="78">
        <f t="shared" si="46"/>
        <v>0</v>
      </c>
      <c r="G278" s="78">
        <f t="shared" si="46"/>
        <v>140268433.34590003</v>
      </c>
      <c r="H278" s="78">
        <f t="shared" si="46"/>
        <v>14659280.835300002</v>
      </c>
      <c r="I278" s="78">
        <f t="shared" si="46"/>
        <v>2749579.8916000002</v>
      </c>
      <c r="J278" s="78">
        <f t="shared" si="46"/>
        <v>510485206.85279995</v>
      </c>
      <c r="K278" s="78">
        <f t="shared" si="46"/>
        <v>2199523756.5072002</v>
      </c>
      <c r="L278" s="57"/>
      <c r="M278" s="118"/>
      <c r="N278" s="118"/>
      <c r="O278" s="70">
        <v>23</v>
      </c>
      <c r="P278" s="67" t="s">
        <v>640</v>
      </c>
      <c r="Q278" s="67">
        <v>102012033.32619999</v>
      </c>
      <c r="R278" s="67">
        <v>-2536017.62</v>
      </c>
      <c r="S278" s="67">
        <v>9344018.6272</v>
      </c>
      <c r="T278" s="67">
        <v>976531.85340000002</v>
      </c>
      <c r="U278" s="67">
        <v>183163.98860000001</v>
      </c>
      <c r="V278" s="67">
        <v>40799261.749399997</v>
      </c>
      <c r="W278" s="67">
        <f t="shared" si="43"/>
        <v>150778991.92479998</v>
      </c>
    </row>
    <row r="279" spans="1:23" ht="12.75">
      <c r="A279" s="117">
        <v>14</v>
      </c>
      <c r="B279" s="117" t="s">
        <v>73</v>
      </c>
      <c r="C279" s="58">
        <v>1</v>
      </c>
      <c r="D279" s="67" t="s">
        <v>641</v>
      </c>
      <c r="E279" s="67">
        <v>115795492.4779</v>
      </c>
      <c r="F279" s="67">
        <v>0</v>
      </c>
      <c r="G279" s="67">
        <v>10606545.1631</v>
      </c>
      <c r="H279" s="67">
        <v>1108476.9432999999</v>
      </c>
      <c r="I279" s="67">
        <v>207912.3763</v>
      </c>
      <c r="J279" s="67">
        <v>36960915.783799998</v>
      </c>
      <c r="K279" s="67">
        <f t="shared" ref="K279:K295" si="47">E279+F279+G279+H279+I279+J279</f>
        <v>164679342.74439999</v>
      </c>
      <c r="L279" s="57"/>
      <c r="M279" s="118"/>
      <c r="N279" s="118"/>
      <c r="O279" s="70">
        <v>24</v>
      </c>
      <c r="P279" s="67" t="s">
        <v>642</v>
      </c>
      <c r="Q279" s="67">
        <v>87329740.048600003</v>
      </c>
      <c r="R279" s="67">
        <v>-2536017.62</v>
      </c>
      <c r="S279" s="67">
        <v>7999161.3843</v>
      </c>
      <c r="T279" s="67">
        <v>835982.48289999994</v>
      </c>
      <c r="U279" s="67">
        <v>156801.73199999999</v>
      </c>
      <c r="V279" s="67">
        <v>34003348.528200001</v>
      </c>
      <c r="W279" s="67">
        <f t="shared" si="43"/>
        <v>127789016.55599998</v>
      </c>
    </row>
    <row r="280" spans="1:23" ht="12.75">
      <c r="A280" s="118"/>
      <c r="B280" s="118"/>
      <c r="C280" s="58">
        <v>2</v>
      </c>
      <c r="D280" s="67" t="s">
        <v>643</v>
      </c>
      <c r="E280" s="67">
        <v>97566024.299099997</v>
      </c>
      <c r="F280" s="67">
        <v>0</v>
      </c>
      <c r="G280" s="67">
        <v>8936776.5615999997</v>
      </c>
      <c r="H280" s="67">
        <v>933971.4878</v>
      </c>
      <c r="I280" s="67">
        <v>175181.11910000001</v>
      </c>
      <c r="J280" s="67">
        <v>32489933.030200001</v>
      </c>
      <c r="K280" s="67">
        <f t="shared" si="47"/>
        <v>140101886.49779999</v>
      </c>
      <c r="L280" s="57"/>
      <c r="M280" s="118"/>
      <c r="N280" s="118"/>
      <c r="O280" s="70">
        <v>25</v>
      </c>
      <c r="P280" s="67" t="s">
        <v>644</v>
      </c>
      <c r="Q280" s="67">
        <v>79915313.028200001</v>
      </c>
      <c r="R280" s="67">
        <v>-2536017.62</v>
      </c>
      <c r="S280" s="67">
        <v>7320020.4836999997</v>
      </c>
      <c r="T280" s="67">
        <v>765006.30559999996</v>
      </c>
      <c r="U280" s="67">
        <v>143489.02780000001</v>
      </c>
      <c r="V280" s="67">
        <v>31530081.749400001</v>
      </c>
      <c r="W280" s="67">
        <f t="shared" si="43"/>
        <v>117137892.9747</v>
      </c>
    </row>
    <row r="281" spans="1:23" ht="12.75">
      <c r="A281" s="118"/>
      <c r="B281" s="118"/>
      <c r="C281" s="58">
        <v>3</v>
      </c>
      <c r="D281" s="67" t="s">
        <v>645</v>
      </c>
      <c r="E281" s="67">
        <v>132065954.83499999</v>
      </c>
      <c r="F281" s="67">
        <v>0</v>
      </c>
      <c r="G281" s="67">
        <v>12096874.278000001</v>
      </c>
      <c r="H281" s="67">
        <v>1264229.3995999999</v>
      </c>
      <c r="I281" s="67">
        <v>237126.212</v>
      </c>
      <c r="J281" s="67">
        <v>42580272.8627</v>
      </c>
      <c r="K281" s="67">
        <f t="shared" si="47"/>
        <v>188244457.5873</v>
      </c>
      <c r="L281" s="57"/>
      <c r="M281" s="118"/>
      <c r="N281" s="118"/>
      <c r="O281" s="70">
        <v>26</v>
      </c>
      <c r="P281" s="67" t="s">
        <v>646</v>
      </c>
      <c r="Q281" s="67">
        <v>105932299.22840001</v>
      </c>
      <c r="R281" s="67">
        <v>-2536017.62</v>
      </c>
      <c r="S281" s="67">
        <v>9703104.0843000002</v>
      </c>
      <c r="T281" s="67">
        <v>1014059.4313000001</v>
      </c>
      <c r="U281" s="67">
        <v>190202.8792</v>
      </c>
      <c r="V281" s="67">
        <v>41077262.182899997</v>
      </c>
      <c r="W281" s="67">
        <f t="shared" si="43"/>
        <v>155380910.18610001</v>
      </c>
    </row>
    <row r="282" spans="1:23" ht="12.75">
      <c r="A282" s="118"/>
      <c r="B282" s="118"/>
      <c r="C282" s="58">
        <v>4</v>
      </c>
      <c r="D282" s="67" t="s">
        <v>647</v>
      </c>
      <c r="E282" s="67">
        <v>124146848.8832</v>
      </c>
      <c r="F282" s="67">
        <v>0</v>
      </c>
      <c r="G282" s="67">
        <v>11371506.1905</v>
      </c>
      <c r="H282" s="67">
        <v>1188422.0760999999</v>
      </c>
      <c r="I282" s="67">
        <v>222907.35</v>
      </c>
      <c r="J282" s="67">
        <v>40203768.282200001</v>
      </c>
      <c r="K282" s="67">
        <f t="shared" si="47"/>
        <v>177133452.78200001</v>
      </c>
      <c r="L282" s="57"/>
      <c r="M282" s="118"/>
      <c r="N282" s="118"/>
      <c r="O282" s="70">
        <v>27</v>
      </c>
      <c r="P282" s="67" t="s">
        <v>648</v>
      </c>
      <c r="Q282" s="67">
        <v>115416200.7899</v>
      </c>
      <c r="R282" s="67">
        <v>-2536017.62</v>
      </c>
      <c r="S282" s="67">
        <v>10571803.099099999</v>
      </c>
      <c r="T282" s="67">
        <v>1104846.0930999999</v>
      </c>
      <c r="U282" s="67">
        <v>207231.353</v>
      </c>
      <c r="V282" s="67">
        <v>45404073.425700001</v>
      </c>
      <c r="W282" s="67">
        <f t="shared" si="43"/>
        <v>170168137.1408</v>
      </c>
    </row>
    <row r="283" spans="1:23" ht="12.75">
      <c r="A283" s="118"/>
      <c r="B283" s="118"/>
      <c r="C283" s="58">
        <v>5</v>
      </c>
      <c r="D283" s="67" t="s">
        <v>649</v>
      </c>
      <c r="E283" s="67">
        <v>120035705.7836</v>
      </c>
      <c r="F283" s="67">
        <v>0</v>
      </c>
      <c r="G283" s="67">
        <v>10994936.912799999</v>
      </c>
      <c r="H283" s="67">
        <v>1149067.2856999999</v>
      </c>
      <c r="I283" s="67">
        <v>215525.73680000001</v>
      </c>
      <c r="J283" s="67">
        <v>37001800.241999999</v>
      </c>
      <c r="K283" s="67">
        <f t="shared" si="47"/>
        <v>169397035.96090001</v>
      </c>
      <c r="L283" s="57"/>
      <c r="M283" s="118"/>
      <c r="N283" s="118"/>
      <c r="O283" s="70">
        <v>28</v>
      </c>
      <c r="P283" s="67" t="s">
        <v>650</v>
      </c>
      <c r="Q283" s="67">
        <v>88397836.997500002</v>
      </c>
      <c r="R283" s="67">
        <v>-2536017.62</v>
      </c>
      <c r="S283" s="67">
        <v>8096996.0952000003</v>
      </c>
      <c r="T283" s="67">
        <v>846207.06779999996</v>
      </c>
      <c r="U283" s="67">
        <v>158719.51449999999</v>
      </c>
      <c r="V283" s="67">
        <v>34255041.305299997</v>
      </c>
      <c r="W283" s="67">
        <f t="shared" si="43"/>
        <v>129218783.3603</v>
      </c>
    </row>
    <row r="284" spans="1:23" ht="12.75">
      <c r="A284" s="118"/>
      <c r="B284" s="118"/>
      <c r="C284" s="58">
        <v>6</v>
      </c>
      <c r="D284" s="67" t="s">
        <v>651</v>
      </c>
      <c r="E284" s="67">
        <v>115410523.63169999</v>
      </c>
      <c r="F284" s="67">
        <v>0</v>
      </c>
      <c r="G284" s="67">
        <v>10571283.087099999</v>
      </c>
      <c r="H284" s="67">
        <v>1104791.7472999999</v>
      </c>
      <c r="I284" s="67">
        <v>207221.15950000001</v>
      </c>
      <c r="J284" s="67">
        <v>34988466.2654</v>
      </c>
      <c r="K284" s="67">
        <f t="shared" si="47"/>
        <v>162282285.891</v>
      </c>
      <c r="L284" s="57"/>
      <c r="M284" s="118"/>
      <c r="N284" s="118"/>
      <c r="O284" s="70">
        <v>29</v>
      </c>
      <c r="P284" s="67" t="s">
        <v>652</v>
      </c>
      <c r="Q284" s="67">
        <v>106308643.46709999</v>
      </c>
      <c r="R284" s="67">
        <v>-2536017.62</v>
      </c>
      <c r="S284" s="67">
        <v>9737576.1701999996</v>
      </c>
      <c r="T284" s="67">
        <v>1017662.0664</v>
      </c>
      <c r="U284" s="67">
        <v>190878.6103</v>
      </c>
      <c r="V284" s="67">
        <v>37461035.319300003</v>
      </c>
      <c r="W284" s="67">
        <f t="shared" si="43"/>
        <v>152179778.0133</v>
      </c>
    </row>
    <row r="285" spans="1:23" ht="12.75">
      <c r="A285" s="118"/>
      <c r="B285" s="118"/>
      <c r="C285" s="58">
        <v>7</v>
      </c>
      <c r="D285" s="67" t="s">
        <v>653</v>
      </c>
      <c r="E285" s="67">
        <v>116528380.1886</v>
      </c>
      <c r="F285" s="67">
        <v>0</v>
      </c>
      <c r="G285" s="67">
        <v>10673675.639799999</v>
      </c>
      <c r="H285" s="67">
        <v>1115492.6666000001</v>
      </c>
      <c r="I285" s="67">
        <v>209228.2861</v>
      </c>
      <c r="J285" s="67">
        <v>37732375.663599998</v>
      </c>
      <c r="K285" s="67">
        <f t="shared" si="47"/>
        <v>166259152.4447</v>
      </c>
      <c r="L285" s="57"/>
      <c r="M285" s="118"/>
      <c r="N285" s="118"/>
      <c r="O285" s="70">
        <v>30</v>
      </c>
      <c r="P285" s="67" t="s">
        <v>654</v>
      </c>
      <c r="Q285" s="67">
        <v>89759966.443900004</v>
      </c>
      <c r="R285" s="67">
        <v>-2536017.62</v>
      </c>
      <c r="S285" s="67">
        <v>8221763.3653999995</v>
      </c>
      <c r="T285" s="67">
        <v>859246.34120000002</v>
      </c>
      <c r="U285" s="67">
        <v>161165.23639999999</v>
      </c>
      <c r="V285" s="67">
        <v>35602007.201399997</v>
      </c>
      <c r="W285" s="67">
        <f t="shared" si="43"/>
        <v>132068130.96829998</v>
      </c>
    </row>
    <row r="286" spans="1:23" ht="12.75">
      <c r="A286" s="118"/>
      <c r="B286" s="118"/>
      <c r="C286" s="58">
        <v>8</v>
      </c>
      <c r="D286" s="67" t="s">
        <v>655</v>
      </c>
      <c r="E286" s="67">
        <v>126120679.2401</v>
      </c>
      <c r="F286" s="67">
        <v>0</v>
      </c>
      <c r="G286" s="67">
        <v>11552303.563300001</v>
      </c>
      <c r="H286" s="67">
        <v>1207316.9864000001</v>
      </c>
      <c r="I286" s="67">
        <v>226451.3891</v>
      </c>
      <c r="J286" s="67">
        <v>41215745.391199999</v>
      </c>
      <c r="K286" s="67">
        <f t="shared" si="47"/>
        <v>180322496.57010001</v>
      </c>
      <c r="L286" s="57"/>
      <c r="M286" s="118"/>
      <c r="N286" s="118"/>
      <c r="O286" s="70">
        <v>31</v>
      </c>
      <c r="P286" s="67" t="s">
        <v>656</v>
      </c>
      <c r="Q286" s="67">
        <v>90151808.800400004</v>
      </c>
      <c r="R286" s="67">
        <v>-2536017.62</v>
      </c>
      <c r="S286" s="67">
        <v>8257655.0357999997</v>
      </c>
      <c r="T286" s="67">
        <v>862997.33539999998</v>
      </c>
      <c r="U286" s="67">
        <v>161868.7947</v>
      </c>
      <c r="V286" s="67">
        <v>36462038.5053</v>
      </c>
      <c r="W286" s="67">
        <f t="shared" si="43"/>
        <v>133360350.85159999</v>
      </c>
    </row>
    <row r="287" spans="1:23" ht="12.75">
      <c r="A287" s="118"/>
      <c r="B287" s="118"/>
      <c r="C287" s="58">
        <v>9</v>
      </c>
      <c r="D287" s="67" t="s">
        <v>657</v>
      </c>
      <c r="E287" s="67">
        <v>114760528.7554</v>
      </c>
      <c r="F287" s="67">
        <v>0</v>
      </c>
      <c r="G287" s="67">
        <v>10511745.363700001</v>
      </c>
      <c r="H287" s="67">
        <v>1098569.5333</v>
      </c>
      <c r="I287" s="67">
        <v>206054.08489999999</v>
      </c>
      <c r="J287" s="67">
        <v>33434301.544300001</v>
      </c>
      <c r="K287" s="67">
        <f t="shared" si="47"/>
        <v>160011199.2816</v>
      </c>
      <c r="L287" s="57"/>
      <c r="M287" s="118"/>
      <c r="N287" s="118"/>
      <c r="O287" s="70">
        <v>32</v>
      </c>
      <c r="P287" s="67" t="s">
        <v>658</v>
      </c>
      <c r="Q287" s="67">
        <v>89714037.702500001</v>
      </c>
      <c r="R287" s="67">
        <v>-2536017.62</v>
      </c>
      <c r="S287" s="67">
        <v>8217556.4203000003</v>
      </c>
      <c r="T287" s="67">
        <v>858806.67850000004</v>
      </c>
      <c r="U287" s="67">
        <v>161082.77069999999</v>
      </c>
      <c r="V287" s="67">
        <v>34656389.247100003</v>
      </c>
      <c r="W287" s="67">
        <f t="shared" si="43"/>
        <v>131071855.19909999</v>
      </c>
    </row>
    <row r="288" spans="1:23" ht="12.75">
      <c r="A288" s="118"/>
      <c r="B288" s="118"/>
      <c r="C288" s="58">
        <v>10</v>
      </c>
      <c r="D288" s="67" t="s">
        <v>659</v>
      </c>
      <c r="E288" s="67">
        <v>107320317.82359999</v>
      </c>
      <c r="F288" s="67">
        <v>0</v>
      </c>
      <c r="G288" s="67">
        <v>9830242.7283999994</v>
      </c>
      <c r="H288" s="67">
        <v>1027346.5341</v>
      </c>
      <c r="I288" s="67">
        <v>192695.08540000001</v>
      </c>
      <c r="J288" s="67">
        <v>33509753.846799999</v>
      </c>
      <c r="K288" s="67">
        <f t="shared" si="47"/>
        <v>151880356.0183</v>
      </c>
      <c r="L288" s="57"/>
      <c r="M288" s="114"/>
      <c r="N288" s="114"/>
      <c r="O288" s="70">
        <v>33</v>
      </c>
      <c r="P288" s="67" t="s">
        <v>660</v>
      </c>
      <c r="Q288" s="67">
        <v>103412444.03919999</v>
      </c>
      <c r="R288" s="67">
        <v>-2536017.62</v>
      </c>
      <c r="S288" s="67">
        <v>9472292.3549000006</v>
      </c>
      <c r="T288" s="67">
        <v>989937.58230000001</v>
      </c>
      <c r="U288" s="67">
        <v>185678.44500000001</v>
      </c>
      <c r="V288" s="67">
        <v>36866995.940899998</v>
      </c>
      <c r="W288" s="67">
        <f t="shared" si="43"/>
        <v>148391330.74229997</v>
      </c>
    </row>
    <row r="289" spans="1:23" ht="12.75">
      <c r="A289" s="118"/>
      <c r="B289" s="118"/>
      <c r="C289" s="58">
        <v>11</v>
      </c>
      <c r="D289" s="67" t="s">
        <v>661</v>
      </c>
      <c r="E289" s="67">
        <v>112357158.7145</v>
      </c>
      <c r="F289" s="67">
        <v>0</v>
      </c>
      <c r="G289" s="67">
        <v>10291603.350099999</v>
      </c>
      <c r="H289" s="67">
        <v>1075562.7631999999</v>
      </c>
      <c r="I289" s="67">
        <v>201738.8014</v>
      </c>
      <c r="J289" s="67">
        <v>33534673.236400001</v>
      </c>
      <c r="K289" s="67">
        <f t="shared" si="47"/>
        <v>157460736.86559999</v>
      </c>
      <c r="L289" s="57"/>
      <c r="M289" s="58"/>
      <c r="N289" s="119" t="s">
        <v>662</v>
      </c>
      <c r="O289" s="111"/>
      <c r="P289" s="109"/>
      <c r="Q289" s="78">
        <f t="shared" ref="Q289:W289" si="48">SUM(Q256:Q288)</f>
        <v>3337030044.3140998</v>
      </c>
      <c r="R289" s="78">
        <f t="shared" si="48"/>
        <v>-83688581.460000008</v>
      </c>
      <c r="S289" s="78">
        <f t="shared" si="48"/>
        <v>305662674.06750005</v>
      </c>
      <c r="T289" s="78">
        <f t="shared" si="48"/>
        <v>31944428.786900003</v>
      </c>
      <c r="U289" s="78">
        <f t="shared" si="48"/>
        <v>5991682.6772000007</v>
      </c>
      <c r="V289" s="78">
        <f t="shared" si="48"/>
        <v>1279310479.9452999</v>
      </c>
      <c r="W289" s="78">
        <f t="shared" si="48"/>
        <v>4876250728.3309984</v>
      </c>
    </row>
    <row r="290" spans="1:23" ht="12.75">
      <c r="A290" s="118"/>
      <c r="B290" s="118"/>
      <c r="C290" s="58">
        <v>12</v>
      </c>
      <c r="D290" s="67" t="s">
        <v>663</v>
      </c>
      <c r="E290" s="67">
        <v>109090924.5178</v>
      </c>
      <c r="F290" s="67">
        <v>0</v>
      </c>
      <c r="G290" s="67">
        <v>9992425.3787999991</v>
      </c>
      <c r="H290" s="67">
        <v>1044296.0427</v>
      </c>
      <c r="I290" s="67">
        <v>195874.23370000001</v>
      </c>
      <c r="J290" s="67">
        <v>33390362.899</v>
      </c>
      <c r="K290" s="67">
        <f t="shared" si="47"/>
        <v>153713883.072</v>
      </c>
      <c r="L290" s="57"/>
      <c r="M290" s="117">
        <v>31</v>
      </c>
      <c r="N290" s="117" t="s">
        <v>126</v>
      </c>
      <c r="O290" s="70">
        <v>1</v>
      </c>
      <c r="P290" s="67" t="s">
        <v>664</v>
      </c>
      <c r="Q290" s="67">
        <v>121983947.51199999</v>
      </c>
      <c r="R290" s="67">
        <v>0</v>
      </c>
      <c r="S290" s="67">
        <v>11173390.4384</v>
      </c>
      <c r="T290" s="67">
        <v>1167717.2434</v>
      </c>
      <c r="U290" s="67">
        <v>219023.83119999999</v>
      </c>
      <c r="V290" s="67">
        <v>34044785.2302</v>
      </c>
      <c r="W290" s="67">
        <f t="shared" ref="W290:W306" si="49">Q290+R290+S290+T290+U290+V290</f>
        <v>168588864.2552</v>
      </c>
    </row>
    <row r="291" spans="1:23" ht="12.75">
      <c r="A291" s="118"/>
      <c r="B291" s="118"/>
      <c r="C291" s="58">
        <v>13</v>
      </c>
      <c r="D291" s="67" t="s">
        <v>665</v>
      </c>
      <c r="E291" s="67">
        <v>141287018.28639999</v>
      </c>
      <c r="F291" s="67">
        <v>0</v>
      </c>
      <c r="G291" s="67">
        <v>12941498.0527</v>
      </c>
      <c r="H291" s="67">
        <v>1352499.9878</v>
      </c>
      <c r="I291" s="67">
        <v>253682.75640000001</v>
      </c>
      <c r="J291" s="67">
        <v>44700433.972199999</v>
      </c>
      <c r="K291" s="67">
        <f t="shared" si="47"/>
        <v>200535133.0555</v>
      </c>
      <c r="L291" s="57"/>
      <c r="M291" s="118"/>
      <c r="N291" s="118"/>
      <c r="O291" s="70">
        <v>2</v>
      </c>
      <c r="P291" s="67" t="s">
        <v>267</v>
      </c>
      <c r="Q291" s="67">
        <v>123051769.41240001</v>
      </c>
      <c r="R291" s="67">
        <v>0</v>
      </c>
      <c r="S291" s="67">
        <v>11271199.955600001</v>
      </c>
      <c r="T291" s="67">
        <v>1177939.1953</v>
      </c>
      <c r="U291" s="67">
        <v>220941.11989999999</v>
      </c>
      <c r="V291" s="67">
        <v>34849424.6875</v>
      </c>
      <c r="W291" s="67">
        <f t="shared" si="49"/>
        <v>170571274.3707</v>
      </c>
    </row>
    <row r="292" spans="1:23" ht="12.75">
      <c r="A292" s="118"/>
      <c r="B292" s="118"/>
      <c r="C292" s="58">
        <v>14</v>
      </c>
      <c r="D292" s="67" t="s">
        <v>666</v>
      </c>
      <c r="E292" s="67">
        <v>96942767.971399993</v>
      </c>
      <c r="F292" s="67">
        <v>0</v>
      </c>
      <c r="G292" s="67">
        <v>8879688.0147999991</v>
      </c>
      <c r="H292" s="67">
        <v>928005.23419999995</v>
      </c>
      <c r="I292" s="67">
        <v>174062.0539</v>
      </c>
      <c r="J292" s="67">
        <v>31994599.423700001</v>
      </c>
      <c r="K292" s="67">
        <f t="shared" si="47"/>
        <v>138919122.69799998</v>
      </c>
      <c r="L292" s="57"/>
      <c r="M292" s="118"/>
      <c r="N292" s="118"/>
      <c r="O292" s="70">
        <v>3</v>
      </c>
      <c r="P292" s="67" t="s">
        <v>667</v>
      </c>
      <c r="Q292" s="67">
        <v>122515557.9754</v>
      </c>
      <c r="R292" s="67">
        <v>0</v>
      </c>
      <c r="S292" s="67">
        <v>11222084.478800001</v>
      </c>
      <c r="T292" s="67">
        <v>1172806.1973999999</v>
      </c>
      <c r="U292" s="67">
        <v>219978.345</v>
      </c>
      <c r="V292" s="67">
        <v>34266005.550300002</v>
      </c>
      <c r="W292" s="67">
        <f t="shared" si="49"/>
        <v>169396432.5469</v>
      </c>
    </row>
    <row r="293" spans="1:23" ht="12.75">
      <c r="A293" s="118"/>
      <c r="B293" s="118"/>
      <c r="C293" s="58">
        <v>15</v>
      </c>
      <c r="D293" s="67" t="s">
        <v>668</v>
      </c>
      <c r="E293" s="67">
        <v>107299966.74339999</v>
      </c>
      <c r="F293" s="67">
        <v>0</v>
      </c>
      <c r="G293" s="67">
        <v>9828378.6261</v>
      </c>
      <c r="H293" s="67">
        <v>1027151.719</v>
      </c>
      <c r="I293" s="67">
        <v>192658.5447</v>
      </c>
      <c r="J293" s="67">
        <v>35595694.178800002</v>
      </c>
      <c r="K293" s="67">
        <f t="shared" si="47"/>
        <v>153943849.81199998</v>
      </c>
      <c r="L293" s="57"/>
      <c r="M293" s="118"/>
      <c r="N293" s="118"/>
      <c r="O293" s="70">
        <v>4</v>
      </c>
      <c r="P293" s="67" t="s">
        <v>669</v>
      </c>
      <c r="Q293" s="67">
        <v>93012894.797600001</v>
      </c>
      <c r="R293" s="67">
        <v>0</v>
      </c>
      <c r="S293" s="67">
        <v>8519722.5583999995</v>
      </c>
      <c r="T293" s="67">
        <v>890385.68870000006</v>
      </c>
      <c r="U293" s="67">
        <v>167005.91339999999</v>
      </c>
      <c r="V293" s="67">
        <v>27820837.944899999</v>
      </c>
      <c r="W293" s="67">
        <f t="shared" si="49"/>
        <v>130410846.903</v>
      </c>
    </row>
    <row r="294" spans="1:23" ht="12.75">
      <c r="A294" s="118"/>
      <c r="B294" s="118"/>
      <c r="C294" s="58">
        <v>16</v>
      </c>
      <c r="D294" s="67" t="s">
        <v>670</v>
      </c>
      <c r="E294" s="67">
        <v>121837681.5333</v>
      </c>
      <c r="F294" s="67">
        <v>0</v>
      </c>
      <c r="G294" s="67">
        <v>11159992.8814</v>
      </c>
      <c r="H294" s="67">
        <v>1166317.0811999999</v>
      </c>
      <c r="I294" s="67">
        <v>218761.20869999999</v>
      </c>
      <c r="J294" s="67">
        <v>39450633.524599999</v>
      </c>
      <c r="K294" s="67">
        <f t="shared" si="47"/>
        <v>173833386.22920001</v>
      </c>
      <c r="L294" s="57"/>
      <c r="M294" s="118"/>
      <c r="N294" s="118"/>
      <c r="O294" s="70">
        <v>5</v>
      </c>
      <c r="P294" s="67" t="s">
        <v>671</v>
      </c>
      <c r="Q294" s="67">
        <v>161829742.83019999</v>
      </c>
      <c r="R294" s="67">
        <v>0</v>
      </c>
      <c r="S294" s="67">
        <v>14823154.5057</v>
      </c>
      <c r="T294" s="67">
        <v>1549149.5811000001</v>
      </c>
      <c r="U294" s="67">
        <v>290567.49680000002</v>
      </c>
      <c r="V294" s="67">
        <v>51678064.667499997</v>
      </c>
      <c r="W294" s="67">
        <f t="shared" si="49"/>
        <v>230170679.08129996</v>
      </c>
    </row>
    <row r="295" spans="1:23" ht="12.75">
      <c r="A295" s="114"/>
      <c r="B295" s="114"/>
      <c r="C295" s="58">
        <v>17</v>
      </c>
      <c r="D295" s="67" t="s">
        <v>672</v>
      </c>
      <c r="E295" s="67">
        <v>100898439.06029999</v>
      </c>
      <c r="F295" s="67">
        <v>0</v>
      </c>
      <c r="G295" s="67">
        <v>9242016.4886000007</v>
      </c>
      <c r="H295" s="67">
        <v>965871.73580000002</v>
      </c>
      <c r="I295" s="67">
        <v>181164.51500000001</v>
      </c>
      <c r="J295" s="67">
        <v>31848345.512699999</v>
      </c>
      <c r="K295" s="67">
        <f t="shared" si="47"/>
        <v>143135837.31239998</v>
      </c>
      <c r="L295" s="57"/>
      <c r="M295" s="118"/>
      <c r="N295" s="118"/>
      <c r="O295" s="70">
        <v>6</v>
      </c>
      <c r="P295" s="67" t="s">
        <v>673</v>
      </c>
      <c r="Q295" s="67">
        <v>139941554.08880001</v>
      </c>
      <c r="R295" s="67">
        <v>0</v>
      </c>
      <c r="S295" s="67">
        <v>12818257.273</v>
      </c>
      <c r="T295" s="67">
        <v>1339620.246</v>
      </c>
      <c r="U295" s="67">
        <v>251266.9572</v>
      </c>
      <c r="V295" s="67">
        <v>43169099.586000003</v>
      </c>
      <c r="W295" s="67">
        <f t="shared" si="49"/>
        <v>197519798.15099999</v>
      </c>
    </row>
    <row r="296" spans="1:23" ht="12.75">
      <c r="A296" s="58"/>
      <c r="B296" s="119" t="s">
        <v>674</v>
      </c>
      <c r="C296" s="111"/>
      <c r="D296" s="109"/>
      <c r="E296" s="78">
        <f t="shared" ref="E296:K296" si="50">SUM(E279:E295)</f>
        <v>1959464412.7453003</v>
      </c>
      <c r="F296" s="78">
        <f t="shared" si="50"/>
        <v>0</v>
      </c>
      <c r="G296" s="78">
        <f t="shared" si="50"/>
        <v>179481492.28079998</v>
      </c>
      <c r="H296" s="78">
        <f t="shared" si="50"/>
        <v>18757389.224100005</v>
      </c>
      <c r="I296" s="78">
        <f t="shared" si="50"/>
        <v>3518244.9129999997</v>
      </c>
      <c r="J296" s="78">
        <f t="shared" si="50"/>
        <v>620632075.6595999</v>
      </c>
      <c r="K296" s="78">
        <f t="shared" si="50"/>
        <v>2781853614.8227997</v>
      </c>
      <c r="L296" s="57"/>
      <c r="M296" s="118"/>
      <c r="N296" s="118"/>
      <c r="O296" s="70">
        <v>7</v>
      </c>
      <c r="P296" s="67" t="s">
        <v>675</v>
      </c>
      <c r="Q296" s="67">
        <v>122846783.65970001</v>
      </c>
      <c r="R296" s="67">
        <v>0</v>
      </c>
      <c r="S296" s="67">
        <v>11252423.830600001</v>
      </c>
      <c r="T296" s="67">
        <v>1175976.9256</v>
      </c>
      <c r="U296" s="67">
        <v>220573.06520000001</v>
      </c>
      <c r="V296" s="67">
        <v>33394451.6316</v>
      </c>
      <c r="W296" s="67">
        <f t="shared" si="49"/>
        <v>168890209.11269999</v>
      </c>
    </row>
    <row r="297" spans="1:23" ht="12.75">
      <c r="A297" s="117">
        <v>15</v>
      </c>
      <c r="B297" s="117" t="s">
        <v>77</v>
      </c>
      <c r="C297" s="58">
        <v>1</v>
      </c>
      <c r="D297" s="67" t="s">
        <v>676</v>
      </c>
      <c r="E297" s="67">
        <v>160985236.34819999</v>
      </c>
      <c r="F297" s="67">
        <v>-4907596.13</v>
      </c>
      <c r="G297" s="67">
        <v>14745800.060000001</v>
      </c>
      <c r="H297" s="67">
        <v>1541065.3635</v>
      </c>
      <c r="I297" s="67">
        <v>289051.174</v>
      </c>
      <c r="J297" s="67">
        <v>45795967.1395</v>
      </c>
      <c r="K297" s="67">
        <f t="shared" ref="K297:K307" si="51">E297+F297+G297+H297+I297+J297</f>
        <v>218449523.95519999</v>
      </c>
      <c r="L297" s="57"/>
      <c r="M297" s="118"/>
      <c r="N297" s="118"/>
      <c r="O297" s="70">
        <v>8</v>
      </c>
      <c r="P297" s="67" t="s">
        <v>677</v>
      </c>
      <c r="Q297" s="67">
        <v>108493526.74169999</v>
      </c>
      <c r="R297" s="67">
        <v>0</v>
      </c>
      <c r="S297" s="67">
        <v>9937705.4035</v>
      </c>
      <c r="T297" s="67">
        <v>1038577.3256</v>
      </c>
      <c r="U297" s="67">
        <v>194801.59789999999</v>
      </c>
      <c r="V297" s="67">
        <v>30307362.671999998</v>
      </c>
      <c r="W297" s="67">
        <f t="shared" si="49"/>
        <v>149971973.74070001</v>
      </c>
    </row>
    <row r="298" spans="1:23" ht="12.75">
      <c r="A298" s="118"/>
      <c r="B298" s="118"/>
      <c r="C298" s="58">
        <v>2</v>
      </c>
      <c r="D298" s="67" t="s">
        <v>678</v>
      </c>
      <c r="E298" s="67">
        <v>116912709.7946</v>
      </c>
      <c r="F298" s="67">
        <v>-4907596.13</v>
      </c>
      <c r="G298" s="67">
        <v>10708879.1631</v>
      </c>
      <c r="H298" s="67">
        <v>1119171.7434</v>
      </c>
      <c r="I298" s="67">
        <v>209918.35519999999</v>
      </c>
      <c r="J298" s="67">
        <v>37098197.768600002</v>
      </c>
      <c r="K298" s="67">
        <f t="shared" si="51"/>
        <v>161141280.69489998</v>
      </c>
      <c r="L298" s="57"/>
      <c r="M298" s="118"/>
      <c r="N298" s="118"/>
      <c r="O298" s="70">
        <v>9</v>
      </c>
      <c r="P298" s="67" t="s">
        <v>679</v>
      </c>
      <c r="Q298" s="67">
        <v>111279176.5212</v>
      </c>
      <c r="R298" s="67">
        <v>0</v>
      </c>
      <c r="S298" s="67">
        <v>10192863.178300001</v>
      </c>
      <c r="T298" s="67">
        <v>1065243.5497000001</v>
      </c>
      <c r="U298" s="67">
        <v>199803.26980000001</v>
      </c>
      <c r="V298" s="67">
        <v>31641417.686500002</v>
      </c>
      <c r="W298" s="67">
        <f t="shared" si="49"/>
        <v>154378504.20550001</v>
      </c>
    </row>
    <row r="299" spans="1:23" ht="12.75">
      <c r="A299" s="118"/>
      <c r="B299" s="118"/>
      <c r="C299" s="58">
        <v>3</v>
      </c>
      <c r="D299" s="67" t="s">
        <v>680</v>
      </c>
      <c r="E299" s="67">
        <v>117670073.7423</v>
      </c>
      <c r="F299" s="67">
        <v>-4907596.13</v>
      </c>
      <c r="G299" s="67">
        <v>10778251.595000001</v>
      </c>
      <c r="H299" s="67">
        <v>1126421.7705999999</v>
      </c>
      <c r="I299" s="67">
        <v>211278.21239999999</v>
      </c>
      <c r="J299" s="67">
        <v>36375951.947999999</v>
      </c>
      <c r="K299" s="67">
        <f t="shared" si="51"/>
        <v>161254381.1383</v>
      </c>
      <c r="L299" s="57"/>
      <c r="M299" s="118"/>
      <c r="N299" s="118"/>
      <c r="O299" s="70">
        <v>10</v>
      </c>
      <c r="P299" s="67" t="s">
        <v>681</v>
      </c>
      <c r="Q299" s="67">
        <v>105564425.85070001</v>
      </c>
      <c r="R299" s="67">
        <v>0</v>
      </c>
      <c r="S299" s="67">
        <v>9669407.9057</v>
      </c>
      <c r="T299" s="67">
        <v>1010537.8853</v>
      </c>
      <c r="U299" s="67">
        <v>189542.35750000001</v>
      </c>
      <c r="V299" s="67">
        <v>29257902.3585</v>
      </c>
      <c r="W299" s="67">
        <f t="shared" si="49"/>
        <v>145691816.35769999</v>
      </c>
    </row>
    <row r="300" spans="1:23" ht="12.75">
      <c r="A300" s="118"/>
      <c r="B300" s="118"/>
      <c r="C300" s="58">
        <v>4</v>
      </c>
      <c r="D300" s="67" t="s">
        <v>682</v>
      </c>
      <c r="E300" s="67">
        <v>128217423.55599999</v>
      </c>
      <c r="F300" s="67">
        <v>-4907596.13</v>
      </c>
      <c r="G300" s="67">
        <v>11744359.513</v>
      </c>
      <c r="H300" s="67">
        <v>1227388.5166</v>
      </c>
      <c r="I300" s="67">
        <v>230216.122</v>
      </c>
      <c r="J300" s="67">
        <v>36726211.670299999</v>
      </c>
      <c r="K300" s="67">
        <f t="shared" si="51"/>
        <v>173238003.24790004</v>
      </c>
      <c r="L300" s="57"/>
      <c r="M300" s="118"/>
      <c r="N300" s="118"/>
      <c r="O300" s="70">
        <v>11</v>
      </c>
      <c r="P300" s="67" t="s">
        <v>683</v>
      </c>
      <c r="Q300" s="67">
        <v>145850945.21219999</v>
      </c>
      <c r="R300" s="67">
        <v>0</v>
      </c>
      <c r="S300" s="67">
        <v>13359541.07</v>
      </c>
      <c r="T300" s="67">
        <v>1396189.1475</v>
      </c>
      <c r="U300" s="67">
        <v>261877.34909999999</v>
      </c>
      <c r="V300" s="67">
        <v>42351063.3539</v>
      </c>
      <c r="W300" s="67">
        <f t="shared" si="49"/>
        <v>203219616.13269997</v>
      </c>
    </row>
    <row r="301" spans="1:23" ht="12.75">
      <c r="A301" s="118"/>
      <c r="B301" s="118"/>
      <c r="C301" s="58">
        <v>5</v>
      </c>
      <c r="D301" s="67" t="s">
        <v>684</v>
      </c>
      <c r="E301" s="67">
        <v>124708991.97579999</v>
      </c>
      <c r="F301" s="67">
        <v>-4907596.13</v>
      </c>
      <c r="G301" s="67">
        <v>11422996.934800001</v>
      </c>
      <c r="H301" s="67">
        <v>1193803.3101999999</v>
      </c>
      <c r="I301" s="67">
        <v>223916.68549999999</v>
      </c>
      <c r="J301" s="67">
        <v>38732049.005999997</v>
      </c>
      <c r="K301" s="67">
        <f t="shared" si="51"/>
        <v>171374161.7823</v>
      </c>
      <c r="L301" s="57"/>
      <c r="M301" s="118"/>
      <c r="N301" s="118"/>
      <c r="O301" s="70">
        <v>12</v>
      </c>
      <c r="P301" s="67" t="s">
        <v>685</v>
      </c>
      <c r="Q301" s="67">
        <v>98194489.479800001</v>
      </c>
      <c r="R301" s="67">
        <v>0</v>
      </c>
      <c r="S301" s="67">
        <v>8994342.2248</v>
      </c>
      <c r="T301" s="67">
        <v>939987.60419999994</v>
      </c>
      <c r="U301" s="67">
        <v>176309.53690000001</v>
      </c>
      <c r="V301" s="67">
        <v>28640540.097199999</v>
      </c>
      <c r="W301" s="67">
        <f t="shared" si="49"/>
        <v>136945668.9429</v>
      </c>
    </row>
    <row r="302" spans="1:23" ht="12.75">
      <c r="A302" s="118"/>
      <c r="B302" s="118"/>
      <c r="C302" s="58">
        <v>6</v>
      </c>
      <c r="D302" s="67" t="s">
        <v>77</v>
      </c>
      <c r="E302" s="67">
        <v>135792250.59909999</v>
      </c>
      <c r="F302" s="67">
        <v>-4907596.13</v>
      </c>
      <c r="G302" s="67">
        <v>12438192.6098</v>
      </c>
      <c r="H302" s="67">
        <v>1299900.1572</v>
      </c>
      <c r="I302" s="67">
        <v>243816.8266</v>
      </c>
      <c r="J302" s="67">
        <v>40947236.980300002</v>
      </c>
      <c r="K302" s="67">
        <f t="shared" si="51"/>
        <v>185813801.04300001</v>
      </c>
      <c r="L302" s="57"/>
      <c r="M302" s="118"/>
      <c r="N302" s="118"/>
      <c r="O302" s="70">
        <v>13</v>
      </c>
      <c r="P302" s="67" t="s">
        <v>686</v>
      </c>
      <c r="Q302" s="67">
        <v>131091543.5592</v>
      </c>
      <c r="R302" s="67">
        <v>0</v>
      </c>
      <c r="S302" s="67">
        <v>12007620.9144</v>
      </c>
      <c r="T302" s="67">
        <v>1254901.6407000001</v>
      </c>
      <c r="U302" s="67">
        <v>235376.6434</v>
      </c>
      <c r="V302" s="67">
        <v>35184413.474600002</v>
      </c>
      <c r="W302" s="67">
        <f t="shared" si="49"/>
        <v>179773856.23230004</v>
      </c>
    </row>
    <row r="303" spans="1:23" ht="12.75">
      <c r="A303" s="118"/>
      <c r="B303" s="118"/>
      <c r="C303" s="58">
        <v>7</v>
      </c>
      <c r="D303" s="67" t="s">
        <v>687</v>
      </c>
      <c r="E303" s="67">
        <v>106473672.6567</v>
      </c>
      <c r="F303" s="67">
        <v>-4907596.13</v>
      </c>
      <c r="G303" s="67">
        <v>9752692.3850999996</v>
      </c>
      <c r="H303" s="67">
        <v>1019241.8434</v>
      </c>
      <c r="I303" s="67">
        <v>191174.92249999999</v>
      </c>
      <c r="J303" s="67">
        <v>32742927.0557</v>
      </c>
      <c r="K303" s="67">
        <f t="shared" si="51"/>
        <v>145272112.73339999</v>
      </c>
      <c r="L303" s="57"/>
      <c r="M303" s="118"/>
      <c r="N303" s="118"/>
      <c r="O303" s="70">
        <v>14</v>
      </c>
      <c r="P303" s="67" t="s">
        <v>688</v>
      </c>
      <c r="Q303" s="67">
        <v>130901941.83570001</v>
      </c>
      <c r="R303" s="67">
        <v>0</v>
      </c>
      <c r="S303" s="67">
        <v>11990253.923599999</v>
      </c>
      <c r="T303" s="67">
        <v>1253086.638</v>
      </c>
      <c r="U303" s="67">
        <v>235036.21090000001</v>
      </c>
      <c r="V303" s="67">
        <v>35548417.038599998</v>
      </c>
      <c r="W303" s="67">
        <f t="shared" si="49"/>
        <v>179928735.64680001</v>
      </c>
    </row>
    <row r="304" spans="1:23" ht="12.75">
      <c r="A304" s="118"/>
      <c r="B304" s="118"/>
      <c r="C304" s="58">
        <v>8</v>
      </c>
      <c r="D304" s="67" t="s">
        <v>689</v>
      </c>
      <c r="E304" s="67">
        <v>114212626.5318</v>
      </c>
      <c r="F304" s="67">
        <v>-4907596.13</v>
      </c>
      <c r="G304" s="67">
        <v>10461559.043299999</v>
      </c>
      <c r="H304" s="67">
        <v>1093324.6229000001</v>
      </c>
      <c r="I304" s="67">
        <v>205070.31909999999</v>
      </c>
      <c r="J304" s="67">
        <v>35900748.210600004</v>
      </c>
      <c r="K304" s="67">
        <f t="shared" si="51"/>
        <v>156965732.5977</v>
      </c>
      <c r="L304" s="57"/>
      <c r="M304" s="118"/>
      <c r="N304" s="118"/>
      <c r="O304" s="70">
        <v>15</v>
      </c>
      <c r="P304" s="67" t="s">
        <v>690</v>
      </c>
      <c r="Q304" s="67">
        <v>103448698.2032</v>
      </c>
      <c r="R304" s="67">
        <v>0</v>
      </c>
      <c r="S304" s="67">
        <v>9475613.1355000008</v>
      </c>
      <c r="T304" s="67">
        <v>990284.63300000003</v>
      </c>
      <c r="U304" s="67">
        <v>185743.5398</v>
      </c>
      <c r="V304" s="67">
        <v>31010728.0636</v>
      </c>
      <c r="W304" s="67">
        <f t="shared" si="49"/>
        <v>145111067.5751</v>
      </c>
    </row>
    <row r="305" spans="1:23" ht="12.75">
      <c r="A305" s="118"/>
      <c r="B305" s="118"/>
      <c r="C305" s="58">
        <v>9</v>
      </c>
      <c r="D305" s="67" t="s">
        <v>691</v>
      </c>
      <c r="E305" s="67">
        <v>104125656.2238</v>
      </c>
      <c r="F305" s="67">
        <v>-4907596.13</v>
      </c>
      <c r="G305" s="67">
        <v>9537620.6081000008</v>
      </c>
      <c r="H305" s="67">
        <v>996764.95739999996</v>
      </c>
      <c r="I305" s="67">
        <v>186959.02710000001</v>
      </c>
      <c r="J305" s="67">
        <v>31936344.024900001</v>
      </c>
      <c r="K305" s="67">
        <f t="shared" si="51"/>
        <v>141875748.71129999</v>
      </c>
      <c r="L305" s="57"/>
      <c r="M305" s="118"/>
      <c r="N305" s="118"/>
      <c r="O305" s="70">
        <v>16</v>
      </c>
      <c r="P305" s="67" t="s">
        <v>692</v>
      </c>
      <c r="Q305" s="67">
        <v>131812430.6416</v>
      </c>
      <c r="R305" s="67">
        <v>0</v>
      </c>
      <c r="S305" s="67">
        <v>12073652.1668</v>
      </c>
      <c r="T305" s="67">
        <v>1261802.4853999999</v>
      </c>
      <c r="U305" s="67">
        <v>236671.00589999999</v>
      </c>
      <c r="V305" s="67">
        <v>36318072.171599999</v>
      </c>
      <c r="W305" s="67">
        <f t="shared" si="49"/>
        <v>181702628.47130001</v>
      </c>
    </row>
    <row r="306" spans="1:23" ht="12.75">
      <c r="A306" s="118"/>
      <c r="B306" s="118"/>
      <c r="C306" s="58">
        <v>10</v>
      </c>
      <c r="D306" s="67" t="s">
        <v>693</v>
      </c>
      <c r="E306" s="67">
        <v>98750003.273699999</v>
      </c>
      <c r="F306" s="67">
        <v>-4907596.13</v>
      </c>
      <c r="G306" s="67">
        <v>9045225.7437999994</v>
      </c>
      <c r="H306" s="67">
        <v>945305.37800000003</v>
      </c>
      <c r="I306" s="67">
        <v>177306.9694</v>
      </c>
      <c r="J306" s="67">
        <v>32861970.936700001</v>
      </c>
      <c r="K306" s="67">
        <f t="shared" si="51"/>
        <v>136872216.17160001</v>
      </c>
      <c r="L306" s="57"/>
      <c r="M306" s="114"/>
      <c r="N306" s="114"/>
      <c r="O306" s="70">
        <v>17</v>
      </c>
      <c r="P306" s="67" t="s">
        <v>694</v>
      </c>
      <c r="Q306" s="67">
        <v>140051294.32839999</v>
      </c>
      <c r="R306" s="67">
        <v>0</v>
      </c>
      <c r="S306" s="67">
        <v>12828309.173900001</v>
      </c>
      <c r="T306" s="67">
        <v>1340670.7578</v>
      </c>
      <c r="U306" s="67">
        <v>251463.99729999999</v>
      </c>
      <c r="V306" s="67">
        <v>33104026.209899999</v>
      </c>
      <c r="W306" s="67">
        <f t="shared" si="49"/>
        <v>187575764.4673</v>
      </c>
    </row>
    <row r="307" spans="1:23" ht="12.75">
      <c r="A307" s="114"/>
      <c r="B307" s="114"/>
      <c r="C307" s="58">
        <v>11</v>
      </c>
      <c r="D307" s="67" t="s">
        <v>695</v>
      </c>
      <c r="E307" s="67">
        <v>134777739.4531</v>
      </c>
      <c r="F307" s="67">
        <v>-4907596.13</v>
      </c>
      <c r="G307" s="67">
        <v>12345266.2094</v>
      </c>
      <c r="H307" s="67">
        <v>1290188.5338000001</v>
      </c>
      <c r="I307" s="67">
        <v>241995.25810000001</v>
      </c>
      <c r="J307" s="67">
        <v>40062078.046700001</v>
      </c>
      <c r="K307" s="67">
        <f t="shared" si="51"/>
        <v>183809671.37110001</v>
      </c>
      <c r="L307" s="57"/>
      <c r="M307" s="58"/>
      <c r="N307" s="119" t="s">
        <v>696</v>
      </c>
      <c r="O307" s="111"/>
      <c r="P307" s="109"/>
      <c r="Q307" s="78">
        <f t="shared" ref="Q307:W307" si="52">SUM(Q290:Q306)</f>
        <v>2091870722.6497998</v>
      </c>
      <c r="R307" s="78">
        <f t="shared" si="52"/>
        <v>0</v>
      </c>
      <c r="S307" s="78">
        <f t="shared" si="52"/>
        <v>191609542.13699999</v>
      </c>
      <c r="T307" s="78">
        <f t="shared" si="52"/>
        <v>20024876.7447</v>
      </c>
      <c r="U307" s="78">
        <f t="shared" si="52"/>
        <v>3755982.2372000003</v>
      </c>
      <c r="V307" s="78">
        <f t="shared" si="52"/>
        <v>592586612.42440009</v>
      </c>
      <c r="W307" s="78">
        <f t="shared" si="52"/>
        <v>2899847736.1931</v>
      </c>
    </row>
    <row r="308" spans="1:23" ht="12.75">
      <c r="A308" s="58"/>
      <c r="B308" s="119" t="s">
        <v>697</v>
      </c>
      <c r="C308" s="111"/>
      <c r="D308" s="109"/>
      <c r="E308" s="78">
        <f t="shared" ref="E308:K308" si="53">SUM(E297:E307)</f>
        <v>1342626384.1551001</v>
      </c>
      <c r="F308" s="78">
        <f t="shared" si="53"/>
        <v>-53983557.430000007</v>
      </c>
      <c r="G308" s="78">
        <f t="shared" si="53"/>
        <v>122980843.8654</v>
      </c>
      <c r="H308" s="78">
        <f t="shared" si="53"/>
        <v>12852576.197000001</v>
      </c>
      <c r="I308" s="78">
        <f t="shared" si="53"/>
        <v>2410703.8719000001</v>
      </c>
      <c r="J308" s="78">
        <f t="shared" si="53"/>
        <v>409179682.78730005</v>
      </c>
      <c r="K308" s="78">
        <f t="shared" si="53"/>
        <v>1836066633.4466999</v>
      </c>
      <c r="L308" s="57"/>
      <c r="M308" s="117">
        <v>32</v>
      </c>
      <c r="N308" s="117" t="s">
        <v>127</v>
      </c>
      <c r="O308" s="70">
        <v>1</v>
      </c>
      <c r="P308" s="67" t="s">
        <v>698</v>
      </c>
      <c r="Q308" s="67">
        <v>93184049.239500001</v>
      </c>
      <c r="R308" s="67">
        <v>0</v>
      </c>
      <c r="S308" s="67">
        <v>8535399.8293999992</v>
      </c>
      <c r="T308" s="67">
        <v>892024.10089999996</v>
      </c>
      <c r="U308" s="67">
        <v>167313.22349999999</v>
      </c>
      <c r="V308" s="67">
        <v>41501695.683200002</v>
      </c>
      <c r="W308" s="67">
        <f t="shared" ref="W308:W330" si="54">Q308+R308+S308+T308+U308+V308</f>
        <v>144280482.0765</v>
      </c>
    </row>
    <row r="309" spans="1:23" ht="12.75">
      <c r="A309" s="117">
        <v>16</v>
      </c>
      <c r="B309" s="117" t="s">
        <v>81</v>
      </c>
      <c r="C309" s="58">
        <v>1</v>
      </c>
      <c r="D309" s="67" t="s">
        <v>699</v>
      </c>
      <c r="E309" s="67">
        <v>105355243.42649999</v>
      </c>
      <c r="F309" s="67">
        <v>0</v>
      </c>
      <c r="G309" s="67">
        <v>9650247.3772</v>
      </c>
      <c r="H309" s="67">
        <v>1008535.4421</v>
      </c>
      <c r="I309" s="67">
        <v>189166.76759999999</v>
      </c>
      <c r="J309" s="67">
        <v>34728187.338600002</v>
      </c>
      <c r="K309" s="67">
        <f t="shared" ref="K309:K335" si="55">E309+F309+G309+H309+I309+J309</f>
        <v>150931380.352</v>
      </c>
      <c r="L309" s="57"/>
      <c r="M309" s="118"/>
      <c r="N309" s="118"/>
      <c r="O309" s="70">
        <v>2</v>
      </c>
      <c r="P309" s="67" t="s">
        <v>700</v>
      </c>
      <c r="Q309" s="67">
        <v>116426232.6156</v>
      </c>
      <c r="R309" s="67">
        <v>0</v>
      </c>
      <c r="S309" s="67">
        <v>10664319.2061</v>
      </c>
      <c r="T309" s="67">
        <v>1114514.8372</v>
      </c>
      <c r="U309" s="67">
        <v>209044.87880000001</v>
      </c>
      <c r="V309" s="67">
        <v>47240651.949900001</v>
      </c>
      <c r="W309" s="67">
        <f t="shared" si="54"/>
        <v>175654763.48760003</v>
      </c>
    </row>
    <row r="310" spans="1:23" ht="12.75">
      <c r="A310" s="118"/>
      <c r="B310" s="118"/>
      <c r="C310" s="58">
        <v>2</v>
      </c>
      <c r="D310" s="67" t="s">
        <v>701</v>
      </c>
      <c r="E310" s="67">
        <v>99144594.642000005</v>
      </c>
      <c r="F310" s="67">
        <v>0</v>
      </c>
      <c r="G310" s="67">
        <v>9081369.2160999998</v>
      </c>
      <c r="H310" s="67">
        <v>949082.68759999995</v>
      </c>
      <c r="I310" s="67">
        <v>178015.46359999999</v>
      </c>
      <c r="J310" s="67">
        <v>33010207.131000001</v>
      </c>
      <c r="K310" s="67">
        <f t="shared" si="55"/>
        <v>142363269.14030001</v>
      </c>
      <c r="L310" s="57"/>
      <c r="M310" s="118"/>
      <c r="N310" s="118"/>
      <c r="O310" s="70">
        <v>3</v>
      </c>
      <c r="P310" s="67" t="s">
        <v>702</v>
      </c>
      <c r="Q310" s="67">
        <v>107252981.5248</v>
      </c>
      <c r="R310" s="67">
        <v>0</v>
      </c>
      <c r="S310" s="67">
        <v>9824074.9107000008</v>
      </c>
      <c r="T310" s="67">
        <v>1026701.943</v>
      </c>
      <c r="U310" s="67">
        <v>192574.18210000001</v>
      </c>
      <c r="V310" s="67">
        <v>40756126.979699999</v>
      </c>
      <c r="W310" s="67">
        <f t="shared" si="54"/>
        <v>159052459.54030001</v>
      </c>
    </row>
    <row r="311" spans="1:23" ht="12.75">
      <c r="A311" s="118"/>
      <c r="B311" s="118"/>
      <c r="C311" s="58">
        <v>3</v>
      </c>
      <c r="D311" s="67" t="s">
        <v>703</v>
      </c>
      <c r="E311" s="67">
        <v>91083105.791099995</v>
      </c>
      <c r="F311" s="67">
        <v>0</v>
      </c>
      <c r="G311" s="67">
        <v>8342959.2507999996</v>
      </c>
      <c r="H311" s="67">
        <v>871912.37360000005</v>
      </c>
      <c r="I311" s="67">
        <v>163540.95110000001</v>
      </c>
      <c r="J311" s="67">
        <v>30235686.449099999</v>
      </c>
      <c r="K311" s="67">
        <f t="shared" si="55"/>
        <v>130697204.81570001</v>
      </c>
      <c r="L311" s="57"/>
      <c r="M311" s="118"/>
      <c r="N311" s="118"/>
      <c r="O311" s="70">
        <v>4</v>
      </c>
      <c r="P311" s="67" t="s">
        <v>704</v>
      </c>
      <c r="Q311" s="67">
        <v>114490408.8432</v>
      </c>
      <c r="R311" s="67">
        <v>0</v>
      </c>
      <c r="S311" s="67">
        <v>10487003.1307</v>
      </c>
      <c r="T311" s="67">
        <v>1095983.7531000001</v>
      </c>
      <c r="U311" s="67">
        <v>205569.08100000001</v>
      </c>
      <c r="V311" s="67">
        <v>44574069.014399998</v>
      </c>
      <c r="W311" s="67">
        <f t="shared" si="54"/>
        <v>170853033.82239997</v>
      </c>
    </row>
    <row r="312" spans="1:23" ht="12.75">
      <c r="A312" s="118"/>
      <c r="B312" s="118"/>
      <c r="C312" s="58">
        <v>4</v>
      </c>
      <c r="D312" s="67" t="s">
        <v>705</v>
      </c>
      <c r="E312" s="67">
        <v>96873909.279799998</v>
      </c>
      <c r="F312" s="67">
        <v>0</v>
      </c>
      <c r="G312" s="67">
        <v>8873380.7500999998</v>
      </c>
      <c r="H312" s="67">
        <v>927346.06980000006</v>
      </c>
      <c r="I312" s="67">
        <v>173938.4172</v>
      </c>
      <c r="J312" s="67">
        <v>32641691.6998</v>
      </c>
      <c r="K312" s="67">
        <f t="shared" si="55"/>
        <v>139490266.21670002</v>
      </c>
      <c r="L312" s="57"/>
      <c r="M312" s="118"/>
      <c r="N312" s="118"/>
      <c r="O312" s="70">
        <v>5</v>
      </c>
      <c r="P312" s="67" t="s">
        <v>706</v>
      </c>
      <c r="Q312" s="67">
        <v>106275742.8098</v>
      </c>
      <c r="R312" s="67">
        <v>0</v>
      </c>
      <c r="S312" s="67">
        <v>9734562.5614</v>
      </c>
      <c r="T312" s="67">
        <v>1017347.1179</v>
      </c>
      <c r="U312" s="67">
        <v>190819.5368</v>
      </c>
      <c r="V312" s="67">
        <v>45205105.704000004</v>
      </c>
      <c r="W312" s="67">
        <f t="shared" si="54"/>
        <v>162423577.7299</v>
      </c>
    </row>
    <row r="313" spans="1:23" ht="12.75">
      <c r="A313" s="118"/>
      <c r="B313" s="118"/>
      <c r="C313" s="58">
        <v>5</v>
      </c>
      <c r="D313" s="67" t="s">
        <v>707</v>
      </c>
      <c r="E313" s="67">
        <v>103878504.12379999</v>
      </c>
      <c r="F313" s="67">
        <v>0</v>
      </c>
      <c r="G313" s="67">
        <v>9514982.1629000008</v>
      </c>
      <c r="H313" s="67">
        <v>994399.04150000005</v>
      </c>
      <c r="I313" s="67">
        <v>186515.2622</v>
      </c>
      <c r="J313" s="67">
        <v>32142818.012800001</v>
      </c>
      <c r="K313" s="67">
        <f t="shared" si="55"/>
        <v>146717218.60319999</v>
      </c>
      <c r="L313" s="57"/>
      <c r="M313" s="118"/>
      <c r="N313" s="118"/>
      <c r="O313" s="70">
        <v>6</v>
      </c>
      <c r="P313" s="67" t="s">
        <v>708</v>
      </c>
      <c r="Q313" s="67">
        <v>106257984.311</v>
      </c>
      <c r="R313" s="67">
        <v>0</v>
      </c>
      <c r="S313" s="67">
        <v>9732935.9322999995</v>
      </c>
      <c r="T313" s="67">
        <v>1017177.1209</v>
      </c>
      <c r="U313" s="67">
        <v>190787.65109999999</v>
      </c>
      <c r="V313" s="67">
        <v>44875947.637500003</v>
      </c>
      <c r="W313" s="67">
        <f t="shared" si="54"/>
        <v>162074832.65280002</v>
      </c>
    </row>
    <row r="314" spans="1:23" ht="12.75">
      <c r="A314" s="118"/>
      <c r="B314" s="118"/>
      <c r="C314" s="58">
        <v>6</v>
      </c>
      <c r="D314" s="67" t="s">
        <v>709</v>
      </c>
      <c r="E314" s="67">
        <v>104226338.5138</v>
      </c>
      <c r="F314" s="67">
        <v>0</v>
      </c>
      <c r="G314" s="67">
        <v>9546842.8258999996</v>
      </c>
      <c r="H314" s="67">
        <v>997728.76009999996</v>
      </c>
      <c r="I314" s="67">
        <v>187139.80360000001</v>
      </c>
      <c r="J314" s="67">
        <v>32245063.865200002</v>
      </c>
      <c r="K314" s="67">
        <f t="shared" si="55"/>
        <v>147203113.76860002</v>
      </c>
      <c r="L314" s="57"/>
      <c r="M314" s="118"/>
      <c r="N314" s="118"/>
      <c r="O314" s="70">
        <v>7</v>
      </c>
      <c r="P314" s="67" t="s">
        <v>710</v>
      </c>
      <c r="Q314" s="67">
        <v>115159340.9508</v>
      </c>
      <c r="R314" s="67">
        <v>0</v>
      </c>
      <c r="S314" s="67">
        <v>10548275.452</v>
      </c>
      <c r="T314" s="67">
        <v>1102387.2476999999</v>
      </c>
      <c r="U314" s="67">
        <v>206770.15760000001</v>
      </c>
      <c r="V314" s="67">
        <v>47264807.792800002</v>
      </c>
      <c r="W314" s="67">
        <f t="shared" si="54"/>
        <v>174281581.60089999</v>
      </c>
    </row>
    <row r="315" spans="1:23" ht="12.75">
      <c r="A315" s="118"/>
      <c r="B315" s="118"/>
      <c r="C315" s="58">
        <v>7</v>
      </c>
      <c r="D315" s="67" t="s">
        <v>711</v>
      </c>
      <c r="E315" s="67">
        <v>93288070.085800007</v>
      </c>
      <c r="F315" s="67">
        <v>0</v>
      </c>
      <c r="G315" s="67">
        <v>8544927.8497000001</v>
      </c>
      <c r="H315" s="67">
        <v>893019.86259999999</v>
      </c>
      <c r="I315" s="67">
        <v>167499.99429999999</v>
      </c>
      <c r="J315" s="67">
        <v>29528572.737</v>
      </c>
      <c r="K315" s="67">
        <f t="shared" si="55"/>
        <v>132422090.52940001</v>
      </c>
      <c r="L315" s="57"/>
      <c r="M315" s="118"/>
      <c r="N315" s="118"/>
      <c r="O315" s="70">
        <v>8</v>
      </c>
      <c r="P315" s="67" t="s">
        <v>712</v>
      </c>
      <c r="Q315" s="67">
        <v>111567617.68629999</v>
      </c>
      <c r="R315" s="67">
        <v>0</v>
      </c>
      <c r="S315" s="67">
        <v>10219283.586999999</v>
      </c>
      <c r="T315" s="67">
        <v>1068004.7139999999</v>
      </c>
      <c r="U315" s="67">
        <v>200321.1698</v>
      </c>
      <c r="V315" s="67">
        <v>43177125.5123</v>
      </c>
      <c r="W315" s="67">
        <f t="shared" si="54"/>
        <v>166232352.66939998</v>
      </c>
    </row>
    <row r="316" spans="1:23" ht="12.75">
      <c r="A316" s="118"/>
      <c r="B316" s="118"/>
      <c r="C316" s="58">
        <v>8</v>
      </c>
      <c r="D316" s="67" t="s">
        <v>713</v>
      </c>
      <c r="E316" s="67">
        <v>98811387.069399998</v>
      </c>
      <c r="F316" s="67">
        <v>0</v>
      </c>
      <c r="G316" s="67">
        <v>9050848.3289000001</v>
      </c>
      <c r="H316" s="67">
        <v>945892.98739999998</v>
      </c>
      <c r="I316" s="67">
        <v>177417.18479999999</v>
      </c>
      <c r="J316" s="67">
        <v>31511850.7366</v>
      </c>
      <c r="K316" s="67">
        <f t="shared" si="55"/>
        <v>140497396.3071</v>
      </c>
      <c r="L316" s="57"/>
      <c r="M316" s="118"/>
      <c r="N316" s="118"/>
      <c r="O316" s="70">
        <v>9</v>
      </c>
      <c r="P316" s="67" t="s">
        <v>714</v>
      </c>
      <c r="Q316" s="67">
        <v>106416174.87549999</v>
      </c>
      <c r="R316" s="67">
        <v>0</v>
      </c>
      <c r="S316" s="67">
        <v>9747425.7481999993</v>
      </c>
      <c r="T316" s="67">
        <v>1018691.4337000001</v>
      </c>
      <c r="U316" s="67">
        <v>191071.6844</v>
      </c>
      <c r="V316" s="67">
        <v>43941852.298</v>
      </c>
      <c r="W316" s="67">
        <f t="shared" si="54"/>
        <v>161315216.03979999</v>
      </c>
    </row>
    <row r="317" spans="1:23" ht="12.75">
      <c r="A317" s="118"/>
      <c r="B317" s="118"/>
      <c r="C317" s="58">
        <v>9</v>
      </c>
      <c r="D317" s="67" t="s">
        <v>715</v>
      </c>
      <c r="E317" s="67">
        <v>111170802.05060001</v>
      </c>
      <c r="F317" s="67">
        <v>0</v>
      </c>
      <c r="G317" s="67">
        <v>10182936.3781</v>
      </c>
      <c r="H317" s="67">
        <v>1064206.1121</v>
      </c>
      <c r="I317" s="67">
        <v>199608.682</v>
      </c>
      <c r="J317" s="67">
        <v>34942258.084399998</v>
      </c>
      <c r="K317" s="67">
        <f t="shared" si="55"/>
        <v>157559811.30720001</v>
      </c>
      <c r="L317" s="57"/>
      <c r="M317" s="118"/>
      <c r="N317" s="118"/>
      <c r="O317" s="70">
        <v>10</v>
      </c>
      <c r="P317" s="67" t="s">
        <v>716</v>
      </c>
      <c r="Q317" s="67">
        <v>124790092.3919</v>
      </c>
      <c r="R317" s="67">
        <v>0</v>
      </c>
      <c r="S317" s="67">
        <v>11430425.5074</v>
      </c>
      <c r="T317" s="67">
        <v>1194579.6612</v>
      </c>
      <c r="U317" s="67">
        <v>224062.30239999999</v>
      </c>
      <c r="V317" s="67">
        <v>47242664.936800003</v>
      </c>
      <c r="W317" s="67">
        <f t="shared" si="54"/>
        <v>184881824.79969999</v>
      </c>
    </row>
    <row r="318" spans="1:23" ht="12.75">
      <c r="A318" s="118"/>
      <c r="B318" s="118"/>
      <c r="C318" s="58">
        <v>10</v>
      </c>
      <c r="D318" s="67" t="s">
        <v>717</v>
      </c>
      <c r="E318" s="67">
        <v>98259429.984400004</v>
      </c>
      <c r="F318" s="67">
        <v>0</v>
      </c>
      <c r="G318" s="67">
        <v>9000290.5944999997</v>
      </c>
      <c r="H318" s="67">
        <v>940609.26100000006</v>
      </c>
      <c r="I318" s="67">
        <v>176426.1384</v>
      </c>
      <c r="J318" s="67">
        <v>32563601.690299999</v>
      </c>
      <c r="K318" s="67">
        <f t="shared" si="55"/>
        <v>140940357.66860002</v>
      </c>
      <c r="L318" s="57"/>
      <c r="M318" s="118"/>
      <c r="N318" s="118"/>
      <c r="O318" s="70">
        <v>11</v>
      </c>
      <c r="P318" s="67" t="s">
        <v>718</v>
      </c>
      <c r="Q318" s="67">
        <v>111138092.6355</v>
      </c>
      <c r="R318" s="67">
        <v>0</v>
      </c>
      <c r="S318" s="67">
        <v>10179940.286599999</v>
      </c>
      <c r="T318" s="67">
        <v>1063892.9942000001</v>
      </c>
      <c r="U318" s="67">
        <v>199549.95180000001</v>
      </c>
      <c r="V318" s="67">
        <v>45810945.350500003</v>
      </c>
      <c r="W318" s="67">
        <f t="shared" si="54"/>
        <v>168392421.2186</v>
      </c>
    </row>
    <row r="319" spans="1:23" ht="12.75">
      <c r="A319" s="118"/>
      <c r="B319" s="118"/>
      <c r="C319" s="58">
        <v>11</v>
      </c>
      <c r="D319" s="67" t="s">
        <v>719</v>
      </c>
      <c r="E319" s="67">
        <v>121198882.98649999</v>
      </c>
      <c r="F319" s="67">
        <v>0</v>
      </c>
      <c r="G319" s="67">
        <v>11101480.7106</v>
      </c>
      <c r="H319" s="67">
        <v>1160202.0464999999</v>
      </c>
      <c r="I319" s="67">
        <v>217614.2372</v>
      </c>
      <c r="J319" s="67">
        <v>37636814.596699998</v>
      </c>
      <c r="K319" s="67">
        <f t="shared" si="55"/>
        <v>171314994.57749999</v>
      </c>
      <c r="L319" s="57"/>
      <c r="M319" s="118"/>
      <c r="N319" s="118"/>
      <c r="O319" s="70">
        <v>12</v>
      </c>
      <c r="P319" s="67" t="s">
        <v>720</v>
      </c>
      <c r="Q319" s="67">
        <v>106368688.5943</v>
      </c>
      <c r="R319" s="67">
        <v>0</v>
      </c>
      <c r="S319" s="67">
        <v>9743076.1369000003</v>
      </c>
      <c r="T319" s="67">
        <v>1018236.8612</v>
      </c>
      <c r="U319" s="67">
        <v>190986.4222</v>
      </c>
      <c r="V319" s="67">
        <v>43096744.862499997</v>
      </c>
      <c r="W319" s="67">
        <f t="shared" si="54"/>
        <v>160417732.87709999</v>
      </c>
    </row>
    <row r="320" spans="1:23" ht="12.75">
      <c r="A320" s="118"/>
      <c r="B320" s="118"/>
      <c r="C320" s="58">
        <v>12</v>
      </c>
      <c r="D320" s="67" t="s">
        <v>721</v>
      </c>
      <c r="E320" s="67">
        <v>102933651.7334</v>
      </c>
      <c r="F320" s="67">
        <v>0</v>
      </c>
      <c r="G320" s="67">
        <v>9428436.3109000009</v>
      </c>
      <c r="H320" s="67">
        <v>985354.24129999999</v>
      </c>
      <c r="I320" s="67">
        <v>184818.76689999999</v>
      </c>
      <c r="J320" s="67">
        <v>32248742.772300001</v>
      </c>
      <c r="K320" s="67">
        <f t="shared" si="55"/>
        <v>145781003.82480001</v>
      </c>
      <c r="L320" s="57"/>
      <c r="M320" s="118"/>
      <c r="N320" s="118"/>
      <c r="O320" s="70">
        <v>13</v>
      </c>
      <c r="P320" s="67" t="s">
        <v>722</v>
      </c>
      <c r="Q320" s="67">
        <v>126278121.7068</v>
      </c>
      <c r="R320" s="67">
        <v>0</v>
      </c>
      <c r="S320" s="67">
        <v>11566724.8555</v>
      </c>
      <c r="T320" s="67">
        <v>1208824.1377999999</v>
      </c>
      <c r="U320" s="67">
        <v>226734.07920000001</v>
      </c>
      <c r="V320" s="67">
        <v>50349814.352300003</v>
      </c>
      <c r="W320" s="67">
        <f t="shared" si="54"/>
        <v>189630219.13160002</v>
      </c>
    </row>
    <row r="321" spans="1:23" ht="12.75">
      <c r="A321" s="118"/>
      <c r="B321" s="118"/>
      <c r="C321" s="58">
        <v>13</v>
      </c>
      <c r="D321" s="67" t="s">
        <v>723</v>
      </c>
      <c r="E321" s="67">
        <v>92987595.8759</v>
      </c>
      <c r="F321" s="67">
        <v>0</v>
      </c>
      <c r="G321" s="67">
        <v>8517405.2475000005</v>
      </c>
      <c r="H321" s="67">
        <v>890143.50939999998</v>
      </c>
      <c r="I321" s="67">
        <v>166960.48879999999</v>
      </c>
      <c r="J321" s="67">
        <v>31219898.221299998</v>
      </c>
      <c r="K321" s="67">
        <f t="shared" si="55"/>
        <v>133782003.34290001</v>
      </c>
      <c r="L321" s="57"/>
      <c r="M321" s="118"/>
      <c r="N321" s="118"/>
      <c r="O321" s="70">
        <v>14</v>
      </c>
      <c r="P321" s="67" t="s">
        <v>724</v>
      </c>
      <c r="Q321" s="67">
        <v>154641255.88260001</v>
      </c>
      <c r="R321" s="67">
        <v>0</v>
      </c>
      <c r="S321" s="67">
        <v>14164709.0876</v>
      </c>
      <c r="T321" s="67">
        <v>1480336.2631999999</v>
      </c>
      <c r="U321" s="67">
        <v>277660.47110000002</v>
      </c>
      <c r="V321" s="67">
        <v>62189786.876199998</v>
      </c>
      <c r="W321" s="67">
        <f t="shared" si="54"/>
        <v>232753748.58069998</v>
      </c>
    </row>
    <row r="322" spans="1:23" ht="12.75">
      <c r="A322" s="118"/>
      <c r="B322" s="118"/>
      <c r="C322" s="58">
        <v>14</v>
      </c>
      <c r="D322" s="67" t="s">
        <v>725</v>
      </c>
      <c r="E322" s="67">
        <v>90492076.825299993</v>
      </c>
      <c r="F322" s="67">
        <v>0</v>
      </c>
      <c r="G322" s="67">
        <v>8288822.6408000002</v>
      </c>
      <c r="H322" s="67">
        <v>866254.62329999998</v>
      </c>
      <c r="I322" s="67">
        <v>162479.75049999999</v>
      </c>
      <c r="J322" s="67">
        <v>30064999.0418</v>
      </c>
      <c r="K322" s="67">
        <f t="shared" si="55"/>
        <v>129874632.88169998</v>
      </c>
      <c r="L322" s="57"/>
      <c r="M322" s="118"/>
      <c r="N322" s="118"/>
      <c r="O322" s="70">
        <v>15</v>
      </c>
      <c r="P322" s="67" t="s">
        <v>726</v>
      </c>
      <c r="Q322" s="67">
        <v>124848579.39120001</v>
      </c>
      <c r="R322" s="67">
        <v>0</v>
      </c>
      <c r="S322" s="67">
        <v>11435782.754000001</v>
      </c>
      <c r="T322" s="67">
        <v>1195139.5404000001</v>
      </c>
      <c r="U322" s="67">
        <v>224167.31659999999</v>
      </c>
      <c r="V322" s="67">
        <v>49570371.938100003</v>
      </c>
      <c r="W322" s="67">
        <f t="shared" si="54"/>
        <v>187274040.94030002</v>
      </c>
    </row>
    <row r="323" spans="1:23" ht="12.75">
      <c r="A323" s="118"/>
      <c r="B323" s="118"/>
      <c r="C323" s="58">
        <v>15</v>
      </c>
      <c r="D323" s="67" t="s">
        <v>727</v>
      </c>
      <c r="E323" s="67">
        <v>80614096.008200005</v>
      </c>
      <c r="F323" s="67">
        <v>0</v>
      </c>
      <c r="G323" s="67">
        <v>7384027.0618000003</v>
      </c>
      <c r="H323" s="67">
        <v>771695.55409999995</v>
      </c>
      <c r="I323" s="67">
        <v>144743.70209999999</v>
      </c>
      <c r="J323" s="67">
        <v>26710946.369800001</v>
      </c>
      <c r="K323" s="67">
        <f t="shared" si="55"/>
        <v>115625508.69600001</v>
      </c>
      <c r="L323" s="57"/>
      <c r="M323" s="118"/>
      <c r="N323" s="118"/>
      <c r="O323" s="70">
        <v>16</v>
      </c>
      <c r="P323" s="67" t="s">
        <v>728</v>
      </c>
      <c r="Q323" s="67">
        <v>125983163.3918</v>
      </c>
      <c r="R323" s="67">
        <v>0</v>
      </c>
      <c r="S323" s="67">
        <v>11539707.493899999</v>
      </c>
      <c r="T323" s="67">
        <v>1206000.5867000001</v>
      </c>
      <c r="U323" s="67">
        <v>226204.47750000001</v>
      </c>
      <c r="V323" s="67">
        <v>49641312.373300001</v>
      </c>
      <c r="W323" s="67">
        <f t="shared" si="54"/>
        <v>188596388.32319999</v>
      </c>
    </row>
    <row r="324" spans="1:23" ht="12.75">
      <c r="A324" s="118"/>
      <c r="B324" s="118"/>
      <c r="C324" s="58">
        <v>16</v>
      </c>
      <c r="D324" s="67" t="s">
        <v>729</v>
      </c>
      <c r="E324" s="67">
        <v>87384627.216100007</v>
      </c>
      <c r="F324" s="67">
        <v>0</v>
      </c>
      <c r="G324" s="67">
        <v>8004188.8963000001</v>
      </c>
      <c r="H324" s="67">
        <v>836507.902</v>
      </c>
      <c r="I324" s="67">
        <v>156900.28260000001</v>
      </c>
      <c r="J324" s="67">
        <v>29346015.648200002</v>
      </c>
      <c r="K324" s="67">
        <f t="shared" si="55"/>
        <v>125728239.94520001</v>
      </c>
      <c r="L324" s="57"/>
      <c r="M324" s="118"/>
      <c r="N324" s="118"/>
      <c r="O324" s="70">
        <v>17</v>
      </c>
      <c r="P324" s="67" t="s">
        <v>730</v>
      </c>
      <c r="Q324" s="67">
        <v>86556060.632200003</v>
      </c>
      <c r="R324" s="67">
        <v>0</v>
      </c>
      <c r="S324" s="67">
        <v>7928294.5009000003</v>
      </c>
      <c r="T324" s="67">
        <v>828576.27240000002</v>
      </c>
      <c r="U324" s="67">
        <v>155412.58009999999</v>
      </c>
      <c r="V324" s="67">
        <v>35111225.791000001</v>
      </c>
      <c r="W324" s="67">
        <f t="shared" si="54"/>
        <v>130579569.7766</v>
      </c>
    </row>
    <row r="325" spans="1:23" ht="12.75">
      <c r="A325" s="118"/>
      <c r="B325" s="118"/>
      <c r="C325" s="58">
        <v>17</v>
      </c>
      <c r="D325" s="67" t="s">
        <v>731</v>
      </c>
      <c r="E325" s="67">
        <v>102586417.8405</v>
      </c>
      <c r="F325" s="67">
        <v>0</v>
      </c>
      <c r="G325" s="67">
        <v>9396630.6516999993</v>
      </c>
      <c r="H325" s="67">
        <v>982030.27110000001</v>
      </c>
      <c r="I325" s="67">
        <v>184195.30379999999</v>
      </c>
      <c r="J325" s="67">
        <v>31073991.377</v>
      </c>
      <c r="K325" s="67">
        <f t="shared" si="55"/>
        <v>144223265.44409999</v>
      </c>
      <c r="L325" s="57"/>
      <c r="M325" s="118"/>
      <c r="N325" s="118"/>
      <c r="O325" s="70">
        <v>18</v>
      </c>
      <c r="P325" s="67" t="s">
        <v>732</v>
      </c>
      <c r="Q325" s="67">
        <v>106507602.32799999</v>
      </c>
      <c r="R325" s="67">
        <v>0</v>
      </c>
      <c r="S325" s="67">
        <v>9755800.2486000005</v>
      </c>
      <c r="T325" s="67">
        <v>1019566.6424</v>
      </c>
      <c r="U325" s="67">
        <v>191235.8437</v>
      </c>
      <c r="V325" s="67">
        <v>45338795.800099999</v>
      </c>
      <c r="W325" s="67">
        <f t="shared" si="54"/>
        <v>162813000.8628</v>
      </c>
    </row>
    <row r="326" spans="1:23" ht="12.75">
      <c r="A326" s="118"/>
      <c r="B326" s="118"/>
      <c r="C326" s="58">
        <v>18</v>
      </c>
      <c r="D326" s="67" t="s">
        <v>733</v>
      </c>
      <c r="E326" s="67">
        <v>111037725.9016</v>
      </c>
      <c r="F326" s="67">
        <v>0</v>
      </c>
      <c r="G326" s="67">
        <v>10170746.9728</v>
      </c>
      <c r="H326" s="67">
        <v>1062932.2124000001</v>
      </c>
      <c r="I326" s="67">
        <v>199369.74189999999</v>
      </c>
      <c r="J326" s="67">
        <v>33817900.775200002</v>
      </c>
      <c r="K326" s="67">
        <f t="shared" si="55"/>
        <v>156288675.60390002</v>
      </c>
      <c r="L326" s="57"/>
      <c r="M326" s="118"/>
      <c r="N326" s="118"/>
      <c r="O326" s="70">
        <v>19</v>
      </c>
      <c r="P326" s="67" t="s">
        <v>734</v>
      </c>
      <c r="Q326" s="67">
        <v>84417776.249400005</v>
      </c>
      <c r="R326" s="67">
        <v>0</v>
      </c>
      <c r="S326" s="67">
        <v>7732433.5965</v>
      </c>
      <c r="T326" s="67">
        <v>808107.09100000001</v>
      </c>
      <c r="U326" s="67">
        <v>151573.26149999999</v>
      </c>
      <c r="V326" s="67">
        <v>36893968.646399997</v>
      </c>
      <c r="W326" s="67">
        <f t="shared" si="54"/>
        <v>130003858.8448</v>
      </c>
    </row>
    <row r="327" spans="1:23" ht="12.75">
      <c r="A327" s="118"/>
      <c r="B327" s="118"/>
      <c r="C327" s="58">
        <v>19</v>
      </c>
      <c r="D327" s="67" t="s">
        <v>735</v>
      </c>
      <c r="E327" s="67">
        <v>97285295.777600005</v>
      </c>
      <c r="F327" s="67">
        <v>0</v>
      </c>
      <c r="G327" s="67">
        <v>8911062.6095000003</v>
      </c>
      <c r="H327" s="67">
        <v>931284.1544</v>
      </c>
      <c r="I327" s="67">
        <v>174677.06719999999</v>
      </c>
      <c r="J327" s="67">
        <v>30326340.273400001</v>
      </c>
      <c r="K327" s="67">
        <f t="shared" si="55"/>
        <v>137628659.88210002</v>
      </c>
      <c r="L327" s="57"/>
      <c r="M327" s="118"/>
      <c r="N327" s="118"/>
      <c r="O327" s="70">
        <v>20</v>
      </c>
      <c r="P327" s="67" t="s">
        <v>736</v>
      </c>
      <c r="Q327" s="67">
        <v>91312125.287699997</v>
      </c>
      <c r="R327" s="67">
        <v>0</v>
      </c>
      <c r="S327" s="67">
        <v>8363936.7999999998</v>
      </c>
      <c r="T327" s="67">
        <v>874104.71129999997</v>
      </c>
      <c r="U327" s="67">
        <v>163952.1587</v>
      </c>
      <c r="V327" s="67">
        <v>40444114.008699998</v>
      </c>
      <c r="W327" s="67">
        <f t="shared" si="54"/>
        <v>141158232.9664</v>
      </c>
    </row>
    <row r="328" spans="1:23" ht="12.75">
      <c r="A328" s="118"/>
      <c r="B328" s="118"/>
      <c r="C328" s="58">
        <v>20</v>
      </c>
      <c r="D328" s="67" t="s">
        <v>737</v>
      </c>
      <c r="E328" s="67">
        <v>86427795.198400006</v>
      </c>
      <c r="F328" s="67">
        <v>0</v>
      </c>
      <c r="G328" s="67">
        <v>7916545.7438000003</v>
      </c>
      <c r="H328" s="67">
        <v>827348.42429999996</v>
      </c>
      <c r="I328" s="67">
        <v>155182.27780000001</v>
      </c>
      <c r="J328" s="67">
        <v>28036394.129999999</v>
      </c>
      <c r="K328" s="67">
        <f t="shared" si="55"/>
        <v>123363265.77429999</v>
      </c>
      <c r="L328" s="57"/>
      <c r="M328" s="118"/>
      <c r="N328" s="118"/>
      <c r="O328" s="70">
        <v>21</v>
      </c>
      <c r="P328" s="67" t="s">
        <v>738</v>
      </c>
      <c r="Q328" s="67">
        <v>94308805.526600003</v>
      </c>
      <c r="R328" s="67">
        <v>0</v>
      </c>
      <c r="S328" s="67">
        <v>8638424.3781000003</v>
      </c>
      <c r="T328" s="67">
        <v>902791.06929999997</v>
      </c>
      <c r="U328" s="67">
        <v>169332.73869999999</v>
      </c>
      <c r="V328" s="67">
        <v>38443343.847000003</v>
      </c>
      <c r="W328" s="67">
        <f t="shared" si="54"/>
        <v>142462697.55970001</v>
      </c>
    </row>
    <row r="329" spans="1:23" ht="12.75">
      <c r="A329" s="118"/>
      <c r="B329" s="118"/>
      <c r="C329" s="58">
        <v>21</v>
      </c>
      <c r="D329" s="67" t="s">
        <v>739</v>
      </c>
      <c r="E329" s="67">
        <v>95058698.510900006</v>
      </c>
      <c r="F329" s="67">
        <v>0</v>
      </c>
      <c r="G329" s="67">
        <v>8707112.4905999992</v>
      </c>
      <c r="H329" s="67">
        <v>909969.57920000004</v>
      </c>
      <c r="I329" s="67">
        <v>170679.18169999999</v>
      </c>
      <c r="J329" s="67">
        <v>31053792.094599999</v>
      </c>
      <c r="K329" s="67">
        <f t="shared" si="55"/>
        <v>135900251.85700002</v>
      </c>
      <c r="L329" s="57"/>
      <c r="M329" s="118"/>
      <c r="N329" s="118"/>
      <c r="O329" s="70">
        <v>22</v>
      </c>
      <c r="P329" s="67" t="s">
        <v>740</v>
      </c>
      <c r="Q329" s="67">
        <v>175143697.02149999</v>
      </c>
      <c r="R329" s="67">
        <v>0</v>
      </c>
      <c r="S329" s="67">
        <v>16042675.6927</v>
      </c>
      <c r="T329" s="67">
        <v>1676600.2350999999</v>
      </c>
      <c r="U329" s="67">
        <v>314472.88199999998</v>
      </c>
      <c r="V329" s="67">
        <v>67487829.596399993</v>
      </c>
      <c r="W329" s="67">
        <f t="shared" si="54"/>
        <v>260665275.42769998</v>
      </c>
    </row>
    <row r="330" spans="1:23" ht="12.75">
      <c r="A330" s="118"/>
      <c r="B330" s="118"/>
      <c r="C330" s="58">
        <v>22</v>
      </c>
      <c r="D330" s="67" t="s">
        <v>741</v>
      </c>
      <c r="E330" s="67">
        <v>92471496.540399998</v>
      </c>
      <c r="F330" s="67">
        <v>0</v>
      </c>
      <c r="G330" s="67">
        <v>8470131.9833000004</v>
      </c>
      <c r="H330" s="67">
        <v>885203.03890000004</v>
      </c>
      <c r="I330" s="67">
        <v>166033.82550000001</v>
      </c>
      <c r="J330" s="67">
        <v>29477137.4507</v>
      </c>
      <c r="K330" s="67">
        <f t="shared" si="55"/>
        <v>131470002.8388</v>
      </c>
      <c r="L330" s="57"/>
      <c r="M330" s="114"/>
      <c r="N330" s="114"/>
      <c r="O330" s="70">
        <v>23</v>
      </c>
      <c r="P330" s="67" t="s">
        <v>742</v>
      </c>
      <c r="Q330" s="67">
        <v>103665133.6556</v>
      </c>
      <c r="R330" s="67">
        <v>0</v>
      </c>
      <c r="S330" s="67">
        <v>9495438.0211999994</v>
      </c>
      <c r="T330" s="67">
        <v>992356.5074</v>
      </c>
      <c r="U330" s="67">
        <v>186132.1526</v>
      </c>
      <c r="V330" s="67">
        <v>38103912.605899997</v>
      </c>
      <c r="W330" s="67">
        <f t="shared" si="54"/>
        <v>152442972.9427</v>
      </c>
    </row>
    <row r="331" spans="1:23" ht="12.75">
      <c r="A331" s="118"/>
      <c r="B331" s="118"/>
      <c r="C331" s="58">
        <v>23</v>
      </c>
      <c r="D331" s="67" t="s">
        <v>743</v>
      </c>
      <c r="E331" s="67">
        <v>89443800.0854</v>
      </c>
      <c r="F331" s="67">
        <v>0</v>
      </c>
      <c r="G331" s="67">
        <v>8192803.4060000004</v>
      </c>
      <c r="H331" s="67">
        <v>856219.77159999998</v>
      </c>
      <c r="I331" s="67">
        <v>160597.55540000001</v>
      </c>
      <c r="J331" s="67">
        <v>28909266.902100001</v>
      </c>
      <c r="K331" s="67">
        <f t="shared" si="55"/>
        <v>127562687.72049999</v>
      </c>
      <c r="L331" s="57"/>
      <c r="M331" s="58"/>
      <c r="N331" s="119" t="s">
        <v>744</v>
      </c>
      <c r="O331" s="111"/>
      <c r="P331" s="109"/>
      <c r="Q331" s="78">
        <f t="shared" ref="Q331:W331" si="56">SUM(Q308:Q330)</f>
        <v>2592989727.5516</v>
      </c>
      <c r="R331" s="78">
        <f t="shared" si="56"/>
        <v>0</v>
      </c>
      <c r="S331" s="78">
        <f t="shared" si="56"/>
        <v>237510649.71770003</v>
      </c>
      <c r="T331" s="78">
        <f t="shared" si="56"/>
        <v>24821944.842000004</v>
      </c>
      <c r="U331" s="78">
        <f t="shared" si="56"/>
        <v>4655748.2032000003</v>
      </c>
      <c r="V331" s="78">
        <f t="shared" si="56"/>
        <v>1048262213.5569999</v>
      </c>
      <c r="W331" s="78">
        <f t="shared" si="56"/>
        <v>3908240283.8715</v>
      </c>
    </row>
    <row r="332" spans="1:23" ht="12.75">
      <c r="A332" s="118"/>
      <c r="B332" s="118"/>
      <c r="C332" s="58">
        <v>24</v>
      </c>
      <c r="D332" s="67" t="s">
        <v>745</v>
      </c>
      <c r="E332" s="67">
        <v>92528433.533399999</v>
      </c>
      <c r="F332" s="67">
        <v>0</v>
      </c>
      <c r="G332" s="67">
        <v>8475347.2534999996</v>
      </c>
      <c r="H332" s="67">
        <v>885748.08030000003</v>
      </c>
      <c r="I332" s="67">
        <v>166136.05660000001</v>
      </c>
      <c r="J332" s="67">
        <v>29302840.549699999</v>
      </c>
      <c r="K332" s="67">
        <f t="shared" si="55"/>
        <v>131358505.47350001</v>
      </c>
      <c r="L332" s="57"/>
      <c r="M332" s="117">
        <v>33</v>
      </c>
      <c r="N332" s="117" t="s">
        <v>129</v>
      </c>
      <c r="O332" s="70">
        <v>1</v>
      </c>
      <c r="P332" s="67" t="s">
        <v>746</v>
      </c>
      <c r="Q332" s="67">
        <v>97125215.052499995</v>
      </c>
      <c r="R332" s="67">
        <v>-1564740.79</v>
      </c>
      <c r="S332" s="67">
        <v>8896399.6601999998</v>
      </c>
      <c r="T332" s="67">
        <v>929751.7476</v>
      </c>
      <c r="U332" s="67">
        <v>174389.64009999999</v>
      </c>
      <c r="V332" s="67">
        <v>28743462.457400002</v>
      </c>
      <c r="W332" s="67">
        <f t="shared" ref="W332:W354" si="57">Q332+R332+S332+T332+U332+V332</f>
        <v>134304477.7678</v>
      </c>
    </row>
    <row r="333" spans="1:23" ht="12.75">
      <c r="A333" s="118"/>
      <c r="B333" s="118"/>
      <c r="C333" s="58">
        <v>25</v>
      </c>
      <c r="D333" s="67" t="s">
        <v>747</v>
      </c>
      <c r="E333" s="67">
        <v>93375797.569999993</v>
      </c>
      <c r="F333" s="67">
        <v>0</v>
      </c>
      <c r="G333" s="67">
        <v>8552963.4433999993</v>
      </c>
      <c r="H333" s="67">
        <v>893859.65249999997</v>
      </c>
      <c r="I333" s="67">
        <v>167657.51019999999</v>
      </c>
      <c r="J333" s="67">
        <v>29977607.644499999</v>
      </c>
      <c r="K333" s="67">
        <f t="shared" si="55"/>
        <v>132967885.82059999</v>
      </c>
      <c r="L333" s="57"/>
      <c r="M333" s="118"/>
      <c r="N333" s="118"/>
      <c r="O333" s="70">
        <v>2</v>
      </c>
      <c r="P333" s="67" t="s">
        <v>748</v>
      </c>
      <c r="Q333" s="67">
        <v>110561039.1445</v>
      </c>
      <c r="R333" s="67">
        <v>-1564740.79</v>
      </c>
      <c r="S333" s="67">
        <v>10127083.791200001</v>
      </c>
      <c r="T333" s="67">
        <v>1058369.0271000001</v>
      </c>
      <c r="U333" s="67">
        <v>198513.8444</v>
      </c>
      <c r="V333" s="67">
        <v>33628704.034299999</v>
      </c>
      <c r="W333" s="67">
        <f t="shared" si="57"/>
        <v>154008969.05149999</v>
      </c>
    </row>
    <row r="334" spans="1:23" ht="12.75">
      <c r="A334" s="118"/>
      <c r="B334" s="118"/>
      <c r="C334" s="58">
        <v>26</v>
      </c>
      <c r="D334" s="67" t="s">
        <v>749</v>
      </c>
      <c r="E334" s="67">
        <v>99335976.274900004</v>
      </c>
      <c r="F334" s="67">
        <v>0</v>
      </c>
      <c r="G334" s="67">
        <v>9098899.2415999994</v>
      </c>
      <c r="H334" s="67">
        <v>950914.72889999999</v>
      </c>
      <c r="I334" s="67">
        <v>178359.0919</v>
      </c>
      <c r="J334" s="67">
        <v>33322081.2753</v>
      </c>
      <c r="K334" s="67">
        <f t="shared" si="55"/>
        <v>142886230.6126</v>
      </c>
      <c r="L334" s="57"/>
      <c r="M334" s="118"/>
      <c r="N334" s="118"/>
      <c r="O334" s="70">
        <v>3</v>
      </c>
      <c r="P334" s="67" t="s">
        <v>750</v>
      </c>
      <c r="Q334" s="67">
        <v>119147898.1876</v>
      </c>
      <c r="R334" s="67">
        <v>-1564740.79</v>
      </c>
      <c r="S334" s="67">
        <v>10913616.205399999</v>
      </c>
      <c r="T334" s="67">
        <v>1140568.5589000001</v>
      </c>
      <c r="U334" s="67">
        <v>213931.66620000001</v>
      </c>
      <c r="V334" s="67">
        <v>34957275.3948</v>
      </c>
      <c r="W334" s="67">
        <f t="shared" si="57"/>
        <v>164808549.2229</v>
      </c>
    </row>
    <row r="335" spans="1:23" ht="12.75">
      <c r="A335" s="114"/>
      <c r="B335" s="114"/>
      <c r="C335" s="58">
        <v>27</v>
      </c>
      <c r="D335" s="67" t="s">
        <v>751</v>
      </c>
      <c r="E335" s="67">
        <v>88864439.4516</v>
      </c>
      <c r="F335" s="67">
        <v>0</v>
      </c>
      <c r="G335" s="67">
        <v>8139735.5827000001</v>
      </c>
      <c r="H335" s="67">
        <v>850673.71889999998</v>
      </c>
      <c r="I335" s="67">
        <v>159557.30559999999</v>
      </c>
      <c r="J335" s="67">
        <v>28037643.570099998</v>
      </c>
      <c r="K335" s="67">
        <f t="shared" si="55"/>
        <v>126052049.62889999</v>
      </c>
      <c r="L335" s="57"/>
      <c r="M335" s="118"/>
      <c r="N335" s="118"/>
      <c r="O335" s="70">
        <v>4</v>
      </c>
      <c r="P335" s="67" t="s">
        <v>752</v>
      </c>
      <c r="Q335" s="67">
        <v>129366297.7238</v>
      </c>
      <c r="R335" s="67">
        <v>-1564740.79</v>
      </c>
      <c r="S335" s="67">
        <v>11849593.192600001</v>
      </c>
      <c r="T335" s="67">
        <v>1238386.3585999999</v>
      </c>
      <c r="U335" s="67">
        <v>232278.9411</v>
      </c>
      <c r="V335" s="67">
        <v>38686229.525399998</v>
      </c>
      <c r="W335" s="67">
        <f t="shared" si="57"/>
        <v>179808044.9515</v>
      </c>
    </row>
    <row r="336" spans="1:23" ht="12.75">
      <c r="A336" s="58"/>
      <c r="B336" s="119" t="s">
        <v>753</v>
      </c>
      <c r="C336" s="111"/>
      <c r="D336" s="109"/>
      <c r="E336" s="78">
        <f t="shared" ref="E336:K336" si="58">SUM(E309:E335)</f>
        <v>2626118192.2973003</v>
      </c>
      <c r="F336" s="78">
        <f t="shared" si="58"/>
        <v>0</v>
      </c>
      <c r="G336" s="78">
        <f t="shared" si="58"/>
        <v>240545124.98099995</v>
      </c>
      <c r="H336" s="78">
        <f t="shared" si="58"/>
        <v>25139074.106899995</v>
      </c>
      <c r="I336" s="78">
        <f t="shared" si="58"/>
        <v>4715230.8104999997</v>
      </c>
      <c r="J336" s="78">
        <f t="shared" si="58"/>
        <v>844112350.4375</v>
      </c>
      <c r="K336" s="78">
        <f t="shared" si="58"/>
        <v>3740629972.6332002</v>
      </c>
      <c r="L336" s="57"/>
      <c r="M336" s="118"/>
      <c r="N336" s="118"/>
      <c r="O336" s="70">
        <v>5</v>
      </c>
      <c r="P336" s="67" t="s">
        <v>754</v>
      </c>
      <c r="Q336" s="67">
        <v>121695512.13950001</v>
      </c>
      <c r="R336" s="67">
        <v>-1564740.79</v>
      </c>
      <c r="S336" s="67">
        <v>11146970.5602</v>
      </c>
      <c r="T336" s="67">
        <v>1164956.1344999999</v>
      </c>
      <c r="U336" s="67">
        <v>218505.94159999999</v>
      </c>
      <c r="V336" s="67">
        <v>34106961.958800003</v>
      </c>
      <c r="W336" s="67">
        <f t="shared" si="57"/>
        <v>166768165.94459999</v>
      </c>
    </row>
    <row r="337" spans="1:23" ht="12.75">
      <c r="A337" s="117">
        <v>17</v>
      </c>
      <c r="B337" s="117" t="s">
        <v>84</v>
      </c>
      <c r="C337" s="58">
        <v>1</v>
      </c>
      <c r="D337" s="67" t="s">
        <v>755</v>
      </c>
      <c r="E337" s="67">
        <v>92799194.815699995</v>
      </c>
      <c r="F337" s="67">
        <v>0</v>
      </c>
      <c r="G337" s="67">
        <v>8500148.2342000008</v>
      </c>
      <c r="H337" s="67">
        <v>888340.00020000001</v>
      </c>
      <c r="I337" s="67">
        <v>166622.21220000001</v>
      </c>
      <c r="J337" s="67">
        <v>31391887.553300001</v>
      </c>
      <c r="K337" s="67">
        <f t="shared" ref="K337:K363" si="59">E337+F337+G337+H337+I337+J337</f>
        <v>133746192.81560001</v>
      </c>
      <c r="L337" s="57"/>
      <c r="M337" s="118"/>
      <c r="N337" s="118"/>
      <c r="O337" s="70">
        <v>6</v>
      </c>
      <c r="P337" s="67" t="s">
        <v>756</v>
      </c>
      <c r="Q337" s="67">
        <v>110269908.80949999</v>
      </c>
      <c r="R337" s="67">
        <v>-1564740.79</v>
      </c>
      <c r="S337" s="67">
        <v>10100417.062000001</v>
      </c>
      <c r="T337" s="67">
        <v>1055582.1202</v>
      </c>
      <c r="U337" s="67">
        <v>197991.11600000001</v>
      </c>
      <c r="V337" s="67">
        <v>28085215.737799998</v>
      </c>
      <c r="W337" s="67">
        <f t="shared" si="57"/>
        <v>148144374.05549997</v>
      </c>
    </row>
    <row r="338" spans="1:23" ht="12.75">
      <c r="A338" s="118"/>
      <c r="B338" s="118"/>
      <c r="C338" s="58">
        <v>2</v>
      </c>
      <c r="D338" s="67" t="s">
        <v>757</v>
      </c>
      <c r="E338" s="67">
        <v>109754650.21070001</v>
      </c>
      <c r="F338" s="67">
        <v>0</v>
      </c>
      <c r="G338" s="67">
        <v>10053220.8069</v>
      </c>
      <c r="H338" s="67">
        <v>1050649.6978</v>
      </c>
      <c r="I338" s="67">
        <v>197065.96220000001</v>
      </c>
      <c r="J338" s="67">
        <v>36674242.8583</v>
      </c>
      <c r="K338" s="67">
        <f t="shared" si="59"/>
        <v>157729829.5359</v>
      </c>
      <c r="L338" s="57"/>
      <c r="M338" s="118"/>
      <c r="N338" s="118"/>
      <c r="O338" s="70">
        <v>7</v>
      </c>
      <c r="P338" s="67" t="s">
        <v>758</v>
      </c>
      <c r="Q338" s="67">
        <v>125943970.65000001</v>
      </c>
      <c r="R338" s="67">
        <v>-1564740.79</v>
      </c>
      <c r="S338" s="67">
        <v>11536117.547700001</v>
      </c>
      <c r="T338" s="67">
        <v>1205625.4058999999</v>
      </c>
      <c r="U338" s="67">
        <v>226134.10639999999</v>
      </c>
      <c r="V338" s="67">
        <v>37512519.330300003</v>
      </c>
      <c r="W338" s="67">
        <f t="shared" si="57"/>
        <v>174859626.25030002</v>
      </c>
    </row>
    <row r="339" spans="1:23" ht="12.75">
      <c r="A339" s="118"/>
      <c r="B339" s="118"/>
      <c r="C339" s="58">
        <v>3</v>
      </c>
      <c r="D339" s="67" t="s">
        <v>759</v>
      </c>
      <c r="E339" s="67">
        <v>136208514.14750001</v>
      </c>
      <c r="F339" s="67">
        <v>0</v>
      </c>
      <c r="G339" s="67">
        <v>12476321.193399999</v>
      </c>
      <c r="H339" s="67">
        <v>1303884.9284000001</v>
      </c>
      <c r="I339" s="67">
        <v>244564.2334</v>
      </c>
      <c r="J339" s="67">
        <v>43981524.167900003</v>
      </c>
      <c r="K339" s="67">
        <f t="shared" si="59"/>
        <v>194214808.6706</v>
      </c>
      <c r="L339" s="57"/>
      <c r="M339" s="118"/>
      <c r="N339" s="118"/>
      <c r="O339" s="70">
        <v>8</v>
      </c>
      <c r="P339" s="67" t="s">
        <v>760</v>
      </c>
      <c r="Q339" s="67">
        <v>107469340.43529999</v>
      </c>
      <c r="R339" s="67">
        <v>-1564740.79</v>
      </c>
      <c r="S339" s="67">
        <v>9843892.7853999995</v>
      </c>
      <c r="T339" s="67">
        <v>1028773.0847</v>
      </c>
      <c r="U339" s="67">
        <v>192962.6575</v>
      </c>
      <c r="V339" s="67">
        <v>31899131.798700001</v>
      </c>
      <c r="W339" s="67">
        <f t="shared" si="57"/>
        <v>148869359.9716</v>
      </c>
    </row>
    <row r="340" spans="1:23" ht="12.75">
      <c r="A340" s="118"/>
      <c r="B340" s="118"/>
      <c r="C340" s="58">
        <v>4</v>
      </c>
      <c r="D340" s="67" t="s">
        <v>761</v>
      </c>
      <c r="E340" s="67">
        <v>103025818.4047</v>
      </c>
      <c r="F340" s="67">
        <v>0</v>
      </c>
      <c r="G340" s="67">
        <v>9436878.5217000004</v>
      </c>
      <c r="H340" s="67">
        <v>986236.52639999997</v>
      </c>
      <c r="I340" s="67">
        <v>184984.25339999999</v>
      </c>
      <c r="J340" s="67">
        <v>32108788.546599999</v>
      </c>
      <c r="K340" s="67">
        <f t="shared" si="59"/>
        <v>145742706.25279999</v>
      </c>
      <c r="L340" s="57"/>
      <c r="M340" s="118"/>
      <c r="N340" s="118"/>
      <c r="O340" s="70">
        <v>9</v>
      </c>
      <c r="P340" s="67" t="s">
        <v>762</v>
      </c>
      <c r="Q340" s="67">
        <v>121647288.50030001</v>
      </c>
      <c r="R340" s="67">
        <v>-1564740.79</v>
      </c>
      <c r="S340" s="67">
        <v>11142553.4089</v>
      </c>
      <c r="T340" s="67">
        <v>1164494.5035000001</v>
      </c>
      <c r="U340" s="67">
        <v>218419.3554</v>
      </c>
      <c r="V340" s="67">
        <v>31594684.881900001</v>
      </c>
      <c r="W340" s="67">
        <f t="shared" si="57"/>
        <v>164202699.85999998</v>
      </c>
    </row>
    <row r="341" spans="1:23" ht="12.75">
      <c r="A341" s="118"/>
      <c r="B341" s="118"/>
      <c r="C341" s="58">
        <v>5</v>
      </c>
      <c r="D341" s="67" t="s">
        <v>763</v>
      </c>
      <c r="E341" s="67">
        <v>88405139.512899995</v>
      </c>
      <c r="F341" s="67">
        <v>0</v>
      </c>
      <c r="G341" s="67">
        <v>8097664.9852999998</v>
      </c>
      <c r="H341" s="67">
        <v>846276.97270000004</v>
      </c>
      <c r="I341" s="67">
        <v>158732.6263</v>
      </c>
      <c r="J341" s="67">
        <v>27809673.227200001</v>
      </c>
      <c r="K341" s="67">
        <f t="shared" si="59"/>
        <v>125317487.32440001</v>
      </c>
      <c r="L341" s="57"/>
      <c r="M341" s="118"/>
      <c r="N341" s="118"/>
      <c r="O341" s="70">
        <v>10</v>
      </c>
      <c r="P341" s="67" t="s">
        <v>764</v>
      </c>
      <c r="Q341" s="67">
        <v>109830565.6268</v>
      </c>
      <c r="R341" s="67">
        <v>-1564740.79</v>
      </c>
      <c r="S341" s="67">
        <v>10060174.447899999</v>
      </c>
      <c r="T341" s="67">
        <v>1051376.4143000001</v>
      </c>
      <c r="U341" s="67">
        <v>197202.26930000001</v>
      </c>
      <c r="V341" s="67">
        <v>30106115.7687</v>
      </c>
      <c r="W341" s="67">
        <f t="shared" si="57"/>
        <v>149680693.73699999</v>
      </c>
    </row>
    <row r="342" spans="1:23" ht="12.75">
      <c r="A342" s="118"/>
      <c r="B342" s="118"/>
      <c r="C342" s="58">
        <v>6</v>
      </c>
      <c r="D342" s="67" t="s">
        <v>765</v>
      </c>
      <c r="E342" s="67">
        <v>86723094.208299994</v>
      </c>
      <c r="F342" s="67">
        <v>0</v>
      </c>
      <c r="G342" s="67">
        <v>7943594.3119999999</v>
      </c>
      <c r="H342" s="67">
        <v>830175.23679999996</v>
      </c>
      <c r="I342" s="67">
        <v>155712.49119999999</v>
      </c>
      <c r="J342" s="67">
        <v>28988103.5295</v>
      </c>
      <c r="K342" s="67">
        <f t="shared" si="59"/>
        <v>124640679.77779999</v>
      </c>
      <c r="L342" s="57"/>
      <c r="M342" s="118"/>
      <c r="N342" s="118"/>
      <c r="O342" s="70">
        <v>11</v>
      </c>
      <c r="P342" s="67" t="s">
        <v>766</v>
      </c>
      <c r="Q342" s="67">
        <v>101846665.2729</v>
      </c>
      <c r="R342" s="67">
        <v>-1564740.79</v>
      </c>
      <c r="S342" s="67">
        <v>9328871.3732999992</v>
      </c>
      <c r="T342" s="67">
        <v>974948.83259999997</v>
      </c>
      <c r="U342" s="67">
        <v>182867.068</v>
      </c>
      <c r="V342" s="67">
        <v>30747564.4595</v>
      </c>
      <c r="W342" s="67">
        <f t="shared" si="57"/>
        <v>141516176.21630001</v>
      </c>
    </row>
    <row r="343" spans="1:23" ht="12.75">
      <c r="A343" s="118"/>
      <c r="B343" s="118"/>
      <c r="C343" s="58">
        <v>7</v>
      </c>
      <c r="D343" s="67" t="s">
        <v>767</v>
      </c>
      <c r="E343" s="67">
        <v>121735415.4974</v>
      </c>
      <c r="F343" s="67">
        <v>0</v>
      </c>
      <c r="G343" s="67">
        <v>11150625.596899999</v>
      </c>
      <c r="H343" s="67">
        <v>1165338.1179</v>
      </c>
      <c r="I343" s="67">
        <v>218577.58859999999</v>
      </c>
      <c r="J343" s="67">
        <v>39314865.204000004</v>
      </c>
      <c r="K343" s="67">
        <f t="shared" si="59"/>
        <v>173584822.00479999</v>
      </c>
      <c r="L343" s="57"/>
      <c r="M343" s="118"/>
      <c r="N343" s="118"/>
      <c r="O343" s="70">
        <v>12</v>
      </c>
      <c r="P343" s="67" t="s">
        <v>768</v>
      </c>
      <c r="Q343" s="67">
        <v>121260846.6133</v>
      </c>
      <c r="R343" s="67">
        <v>-1564740.79</v>
      </c>
      <c r="S343" s="67">
        <v>11107156.406500001</v>
      </c>
      <c r="T343" s="67">
        <v>1160795.2065000001</v>
      </c>
      <c r="U343" s="67">
        <v>217725.4938</v>
      </c>
      <c r="V343" s="67">
        <v>31807228.534200002</v>
      </c>
      <c r="W343" s="67">
        <f t="shared" si="57"/>
        <v>163989011.46429998</v>
      </c>
    </row>
    <row r="344" spans="1:23" ht="12.75">
      <c r="A344" s="118"/>
      <c r="B344" s="118"/>
      <c r="C344" s="58">
        <v>8</v>
      </c>
      <c r="D344" s="67" t="s">
        <v>769</v>
      </c>
      <c r="E344" s="67">
        <v>102168760.86579999</v>
      </c>
      <c r="F344" s="67">
        <v>0</v>
      </c>
      <c r="G344" s="67">
        <v>9358374.4341000002</v>
      </c>
      <c r="H344" s="67">
        <v>978032.16099999996</v>
      </c>
      <c r="I344" s="67">
        <v>183445.39499999999</v>
      </c>
      <c r="J344" s="67">
        <v>32796258.283</v>
      </c>
      <c r="K344" s="67">
        <f t="shared" si="59"/>
        <v>145484871.13889998</v>
      </c>
      <c r="L344" s="57"/>
      <c r="M344" s="118"/>
      <c r="N344" s="118"/>
      <c r="O344" s="70">
        <v>13</v>
      </c>
      <c r="P344" s="67" t="s">
        <v>770</v>
      </c>
      <c r="Q344" s="67">
        <v>127227097.7528</v>
      </c>
      <c r="R344" s="67">
        <v>-1564740.79</v>
      </c>
      <c r="S344" s="67">
        <v>11653648.422900001</v>
      </c>
      <c r="T344" s="67">
        <v>1217908.4125999999</v>
      </c>
      <c r="U344" s="67">
        <v>228437.9785</v>
      </c>
      <c r="V344" s="67">
        <v>35863327.7443</v>
      </c>
      <c r="W344" s="67">
        <f t="shared" si="57"/>
        <v>174625679.52110001</v>
      </c>
    </row>
    <row r="345" spans="1:23" ht="12.75">
      <c r="A345" s="118"/>
      <c r="B345" s="118"/>
      <c r="C345" s="58">
        <v>9</v>
      </c>
      <c r="D345" s="67" t="s">
        <v>771</v>
      </c>
      <c r="E345" s="67">
        <v>89493054.151899993</v>
      </c>
      <c r="F345" s="67">
        <v>0</v>
      </c>
      <c r="G345" s="67">
        <v>8197314.9414999997</v>
      </c>
      <c r="H345" s="67">
        <v>856691.26659999997</v>
      </c>
      <c r="I345" s="67">
        <v>160685.99179999999</v>
      </c>
      <c r="J345" s="67">
        <v>29667660.145</v>
      </c>
      <c r="K345" s="67">
        <f t="shared" si="59"/>
        <v>128375406.49679998</v>
      </c>
      <c r="L345" s="57"/>
      <c r="M345" s="118"/>
      <c r="N345" s="118"/>
      <c r="O345" s="70">
        <v>14</v>
      </c>
      <c r="P345" s="67" t="s">
        <v>772</v>
      </c>
      <c r="Q345" s="67">
        <v>114638355.1416</v>
      </c>
      <c r="R345" s="67">
        <v>-1564740.79</v>
      </c>
      <c r="S345" s="67">
        <v>10500554.600299999</v>
      </c>
      <c r="T345" s="67">
        <v>1097400.0004</v>
      </c>
      <c r="U345" s="67">
        <v>205834.7206</v>
      </c>
      <c r="V345" s="67">
        <v>32310336.434999999</v>
      </c>
      <c r="W345" s="67">
        <f t="shared" si="57"/>
        <v>157187740.10789999</v>
      </c>
    </row>
    <row r="346" spans="1:23" ht="12.75">
      <c r="A346" s="118"/>
      <c r="B346" s="118"/>
      <c r="C346" s="58">
        <v>10</v>
      </c>
      <c r="D346" s="67" t="s">
        <v>773</v>
      </c>
      <c r="E346" s="67">
        <v>94544540.416999996</v>
      </c>
      <c r="F346" s="67">
        <v>0</v>
      </c>
      <c r="G346" s="67">
        <v>8660017.0386999995</v>
      </c>
      <c r="H346" s="67">
        <v>905047.69160000002</v>
      </c>
      <c r="I346" s="67">
        <v>169756.00380000001</v>
      </c>
      <c r="J346" s="67">
        <v>30213040.7709</v>
      </c>
      <c r="K346" s="67">
        <f t="shared" si="59"/>
        <v>134492401.92199999</v>
      </c>
      <c r="L346" s="57"/>
      <c r="M346" s="118"/>
      <c r="N346" s="118"/>
      <c r="O346" s="70">
        <v>15</v>
      </c>
      <c r="P346" s="67" t="s">
        <v>774</v>
      </c>
      <c r="Q346" s="67">
        <v>102651624.3522</v>
      </c>
      <c r="R346" s="67">
        <v>-1564740.79</v>
      </c>
      <c r="S346" s="67">
        <v>9402603.3869000003</v>
      </c>
      <c r="T346" s="67">
        <v>982654.4743</v>
      </c>
      <c r="U346" s="67">
        <v>184312.3829</v>
      </c>
      <c r="V346" s="67">
        <v>28698413.198600002</v>
      </c>
      <c r="W346" s="67">
        <f t="shared" si="57"/>
        <v>140354867.00489998</v>
      </c>
    </row>
    <row r="347" spans="1:23" ht="12.75">
      <c r="A347" s="118"/>
      <c r="B347" s="118"/>
      <c r="C347" s="58">
        <v>11</v>
      </c>
      <c r="D347" s="67" t="s">
        <v>775</v>
      </c>
      <c r="E347" s="67">
        <v>131516941.4197</v>
      </c>
      <c r="F347" s="67">
        <v>0</v>
      </c>
      <c r="G347" s="67">
        <v>12046586.1756</v>
      </c>
      <c r="H347" s="67">
        <v>1258973.8521</v>
      </c>
      <c r="I347" s="67">
        <v>236140.451</v>
      </c>
      <c r="J347" s="67">
        <v>41150084.545699999</v>
      </c>
      <c r="K347" s="67">
        <f t="shared" si="59"/>
        <v>186208726.44410002</v>
      </c>
      <c r="L347" s="57"/>
      <c r="M347" s="118"/>
      <c r="N347" s="118"/>
      <c r="O347" s="70">
        <v>16</v>
      </c>
      <c r="P347" s="67" t="s">
        <v>776</v>
      </c>
      <c r="Q347" s="67">
        <v>114070374.76980001</v>
      </c>
      <c r="R347" s="67">
        <v>-1564740.79</v>
      </c>
      <c r="S347" s="67">
        <v>10448529.1774</v>
      </c>
      <c r="T347" s="67">
        <v>1091962.8877000001</v>
      </c>
      <c r="U347" s="67">
        <v>204814.90410000001</v>
      </c>
      <c r="V347" s="67">
        <v>37615806.382700004</v>
      </c>
      <c r="W347" s="67">
        <f t="shared" si="57"/>
        <v>161866747.33170003</v>
      </c>
    </row>
    <row r="348" spans="1:23" ht="12.75">
      <c r="A348" s="118"/>
      <c r="B348" s="118"/>
      <c r="C348" s="58">
        <v>12</v>
      </c>
      <c r="D348" s="67" t="s">
        <v>777</v>
      </c>
      <c r="E348" s="67">
        <v>97238832.201900005</v>
      </c>
      <c r="F348" s="67">
        <v>0</v>
      </c>
      <c r="G348" s="67">
        <v>8906806.6752000004</v>
      </c>
      <c r="H348" s="67">
        <v>930839.37190000003</v>
      </c>
      <c r="I348" s="67">
        <v>174593.64129999999</v>
      </c>
      <c r="J348" s="67">
        <v>30872398.1039</v>
      </c>
      <c r="K348" s="67">
        <f t="shared" si="59"/>
        <v>138123469.99419999</v>
      </c>
      <c r="L348" s="57"/>
      <c r="M348" s="118"/>
      <c r="N348" s="118"/>
      <c r="O348" s="70">
        <v>17</v>
      </c>
      <c r="P348" s="67" t="s">
        <v>778</v>
      </c>
      <c r="Q348" s="67">
        <v>113148857.4223</v>
      </c>
      <c r="R348" s="67">
        <v>-1564740.79</v>
      </c>
      <c r="S348" s="67">
        <v>10364120.750499999</v>
      </c>
      <c r="T348" s="67">
        <v>1083141.4672000001</v>
      </c>
      <c r="U348" s="67">
        <v>203160.30720000001</v>
      </c>
      <c r="V348" s="67">
        <v>34982819.504600003</v>
      </c>
      <c r="W348" s="67">
        <f t="shared" si="57"/>
        <v>158217358.66179997</v>
      </c>
    </row>
    <row r="349" spans="1:23" ht="12.75">
      <c r="A349" s="118"/>
      <c r="B349" s="118"/>
      <c r="C349" s="58">
        <v>13</v>
      </c>
      <c r="D349" s="67" t="s">
        <v>779</v>
      </c>
      <c r="E349" s="67">
        <v>82085424.557999998</v>
      </c>
      <c r="F349" s="67">
        <v>0</v>
      </c>
      <c r="G349" s="67">
        <v>7518796.6661999999</v>
      </c>
      <c r="H349" s="67">
        <v>785780.15910000005</v>
      </c>
      <c r="I349" s="67">
        <v>147385.49239999999</v>
      </c>
      <c r="J349" s="67">
        <v>29561249.4921</v>
      </c>
      <c r="K349" s="67">
        <f t="shared" si="59"/>
        <v>120098636.3678</v>
      </c>
      <c r="L349" s="57"/>
      <c r="M349" s="118"/>
      <c r="N349" s="118"/>
      <c r="O349" s="70">
        <v>18</v>
      </c>
      <c r="P349" s="67" t="s">
        <v>780</v>
      </c>
      <c r="Q349" s="67">
        <v>126694643.9358</v>
      </c>
      <c r="R349" s="67">
        <v>-1564740.79</v>
      </c>
      <c r="S349" s="67">
        <v>11604877.1336</v>
      </c>
      <c r="T349" s="67">
        <v>1212811.3853</v>
      </c>
      <c r="U349" s="67">
        <v>227481.95050000001</v>
      </c>
      <c r="V349" s="67">
        <v>37066399.783</v>
      </c>
      <c r="W349" s="67">
        <f t="shared" si="57"/>
        <v>175241473.39820001</v>
      </c>
    </row>
    <row r="350" spans="1:23" ht="12.75">
      <c r="A350" s="118"/>
      <c r="B350" s="118"/>
      <c r="C350" s="58">
        <v>14</v>
      </c>
      <c r="D350" s="67" t="s">
        <v>781</v>
      </c>
      <c r="E350" s="67">
        <v>112823796.67200001</v>
      </c>
      <c r="F350" s="67">
        <v>0</v>
      </c>
      <c r="G350" s="67">
        <v>10334346.089600001</v>
      </c>
      <c r="H350" s="67">
        <v>1080029.7541</v>
      </c>
      <c r="I350" s="67">
        <v>202576.6562</v>
      </c>
      <c r="J350" s="67">
        <v>38131437.141000003</v>
      </c>
      <c r="K350" s="67">
        <f t="shared" si="59"/>
        <v>162572186.31290001</v>
      </c>
      <c r="L350" s="57"/>
      <c r="M350" s="118"/>
      <c r="N350" s="118"/>
      <c r="O350" s="70">
        <v>19</v>
      </c>
      <c r="P350" s="67" t="s">
        <v>782</v>
      </c>
      <c r="Q350" s="67">
        <v>116807355.9014</v>
      </c>
      <c r="R350" s="67">
        <v>-1564740.79</v>
      </c>
      <c r="S350" s="67">
        <v>10699229.0394</v>
      </c>
      <c r="T350" s="67">
        <v>1118163.2208</v>
      </c>
      <c r="U350" s="67">
        <v>209729.19080000001</v>
      </c>
      <c r="V350" s="67">
        <v>29356104.611400001</v>
      </c>
      <c r="W350" s="67">
        <f t="shared" si="57"/>
        <v>156625841.17379999</v>
      </c>
    </row>
    <row r="351" spans="1:23" ht="12.75">
      <c r="A351" s="118"/>
      <c r="B351" s="118"/>
      <c r="C351" s="58">
        <v>15</v>
      </c>
      <c r="D351" s="67" t="s">
        <v>783</v>
      </c>
      <c r="E351" s="67">
        <v>126897887.99150001</v>
      </c>
      <c r="F351" s="67">
        <v>0</v>
      </c>
      <c r="G351" s="67">
        <v>11623493.723999999</v>
      </c>
      <c r="H351" s="67">
        <v>1214756.9822</v>
      </c>
      <c r="I351" s="67">
        <v>227846.878</v>
      </c>
      <c r="J351" s="67">
        <v>41044298.612899996</v>
      </c>
      <c r="K351" s="67">
        <f t="shared" si="59"/>
        <v>181008284.18859997</v>
      </c>
      <c r="L351" s="57"/>
      <c r="M351" s="118"/>
      <c r="N351" s="118"/>
      <c r="O351" s="70">
        <v>20</v>
      </c>
      <c r="P351" s="67" t="s">
        <v>784</v>
      </c>
      <c r="Q351" s="67">
        <v>106296398.1934</v>
      </c>
      <c r="R351" s="67">
        <v>-1564740.79</v>
      </c>
      <c r="S351" s="67">
        <v>9736454.5371000003</v>
      </c>
      <c r="T351" s="67">
        <v>1017544.846</v>
      </c>
      <c r="U351" s="67">
        <v>190856.6238</v>
      </c>
      <c r="V351" s="67">
        <v>26198977.589899998</v>
      </c>
      <c r="W351" s="67">
        <f t="shared" si="57"/>
        <v>141875491.00019997</v>
      </c>
    </row>
    <row r="352" spans="1:23" ht="12.75">
      <c r="A352" s="118"/>
      <c r="B352" s="118"/>
      <c r="C352" s="58">
        <v>16</v>
      </c>
      <c r="D352" s="67" t="s">
        <v>785</v>
      </c>
      <c r="E352" s="67">
        <v>93003932.4208</v>
      </c>
      <c r="F352" s="67">
        <v>0</v>
      </c>
      <c r="G352" s="67">
        <v>8518901.6295999996</v>
      </c>
      <c r="H352" s="67">
        <v>890299.89439999999</v>
      </c>
      <c r="I352" s="67">
        <v>166989.82130000001</v>
      </c>
      <c r="J352" s="67">
        <v>31111110.586100001</v>
      </c>
      <c r="K352" s="67">
        <f t="shared" si="59"/>
        <v>133691234.3522</v>
      </c>
      <c r="L352" s="57"/>
      <c r="M352" s="118"/>
      <c r="N352" s="118"/>
      <c r="O352" s="70">
        <v>21</v>
      </c>
      <c r="P352" s="67" t="s">
        <v>786</v>
      </c>
      <c r="Q352" s="67">
        <v>109575231.8427</v>
      </c>
      <c r="R352" s="67">
        <v>-1564740.79</v>
      </c>
      <c r="S352" s="67">
        <v>10036786.5832</v>
      </c>
      <c r="T352" s="67">
        <v>1048932.1773999999</v>
      </c>
      <c r="U352" s="67">
        <v>196743.81400000001</v>
      </c>
      <c r="V352" s="67">
        <v>33921142.443000004</v>
      </c>
      <c r="W352" s="67">
        <f t="shared" si="57"/>
        <v>153214096.07029998</v>
      </c>
    </row>
    <row r="353" spans="1:23" ht="12.75">
      <c r="A353" s="118"/>
      <c r="B353" s="118"/>
      <c r="C353" s="58">
        <v>17</v>
      </c>
      <c r="D353" s="67" t="s">
        <v>787</v>
      </c>
      <c r="E353" s="67">
        <v>98415790.441400006</v>
      </c>
      <c r="F353" s="67">
        <v>0</v>
      </c>
      <c r="G353" s="67">
        <v>9014612.7775999997</v>
      </c>
      <c r="H353" s="67">
        <v>942106.05460000003</v>
      </c>
      <c r="I353" s="67">
        <v>176706.88570000001</v>
      </c>
      <c r="J353" s="67">
        <v>33439095.240699999</v>
      </c>
      <c r="K353" s="67">
        <f t="shared" si="59"/>
        <v>141988311.40000001</v>
      </c>
      <c r="L353" s="57"/>
      <c r="M353" s="118"/>
      <c r="N353" s="118"/>
      <c r="O353" s="70">
        <v>22</v>
      </c>
      <c r="P353" s="67" t="s">
        <v>788</v>
      </c>
      <c r="Q353" s="67">
        <v>105428399.3759</v>
      </c>
      <c r="R353" s="67">
        <v>-1564740.79</v>
      </c>
      <c r="S353" s="67">
        <v>9656948.2588</v>
      </c>
      <c r="T353" s="67">
        <v>1009235.7429</v>
      </c>
      <c r="U353" s="67">
        <v>189298.1201</v>
      </c>
      <c r="V353" s="67">
        <v>32719458.671100002</v>
      </c>
      <c r="W353" s="67">
        <f t="shared" si="57"/>
        <v>147438599.3788</v>
      </c>
    </row>
    <row r="354" spans="1:23" ht="12.75">
      <c r="A354" s="118"/>
      <c r="B354" s="118"/>
      <c r="C354" s="58">
        <v>18</v>
      </c>
      <c r="D354" s="67" t="s">
        <v>789</v>
      </c>
      <c r="E354" s="67">
        <v>102645948.95370001</v>
      </c>
      <c r="F354" s="67">
        <v>0</v>
      </c>
      <c r="G354" s="67">
        <v>9402083.5362</v>
      </c>
      <c r="H354" s="67">
        <v>982600.14540000004</v>
      </c>
      <c r="I354" s="67">
        <v>184302.19270000001</v>
      </c>
      <c r="J354" s="67">
        <v>35523508.479199998</v>
      </c>
      <c r="K354" s="67">
        <f t="shared" si="59"/>
        <v>148738443.30720001</v>
      </c>
      <c r="L354" s="57"/>
      <c r="M354" s="114"/>
      <c r="N354" s="114"/>
      <c r="O354" s="70">
        <v>23</v>
      </c>
      <c r="P354" s="67" t="s">
        <v>790</v>
      </c>
      <c r="Q354" s="67">
        <v>98839101.209099993</v>
      </c>
      <c r="R354" s="67">
        <v>-1564740.79</v>
      </c>
      <c r="S354" s="67">
        <v>9053386.8670000006</v>
      </c>
      <c r="T354" s="67">
        <v>946158.28689999995</v>
      </c>
      <c r="U354" s="67">
        <v>177466.946</v>
      </c>
      <c r="V354" s="67">
        <v>29436485.261100002</v>
      </c>
      <c r="W354" s="67">
        <f t="shared" si="57"/>
        <v>136887857.78009999</v>
      </c>
    </row>
    <row r="355" spans="1:23" ht="12.75">
      <c r="A355" s="118"/>
      <c r="B355" s="118"/>
      <c r="C355" s="58">
        <v>19</v>
      </c>
      <c r="D355" s="67" t="s">
        <v>791</v>
      </c>
      <c r="E355" s="67">
        <v>106048312.2788</v>
      </c>
      <c r="F355" s="67">
        <v>0</v>
      </c>
      <c r="G355" s="67">
        <v>9713730.5570999999</v>
      </c>
      <c r="H355" s="67">
        <v>1015169.9909</v>
      </c>
      <c r="I355" s="67">
        <v>190411.18220000001</v>
      </c>
      <c r="J355" s="67">
        <v>34231726.189800002</v>
      </c>
      <c r="K355" s="67">
        <f t="shared" si="59"/>
        <v>151199350.1988</v>
      </c>
      <c r="L355" s="57"/>
      <c r="M355" s="58"/>
      <c r="N355" s="119" t="s">
        <v>792</v>
      </c>
      <c r="O355" s="111"/>
      <c r="P355" s="109"/>
      <c r="Q355" s="78">
        <f t="shared" ref="Q355:W355" si="60">SUM(Q332:Q354)</f>
        <v>2611541988.0529995</v>
      </c>
      <c r="R355" s="78">
        <f t="shared" si="60"/>
        <v>-35989038.169999987</v>
      </c>
      <c r="S355" s="78">
        <f t="shared" si="60"/>
        <v>239209985.19840002</v>
      </c>
      <c r="T355" s="78">
        <f t="shared" si="60"/>
        <v>24999540.295899995</v>
      </c>
      <c r="U355" s="78">
        <f t="shared" si="60"/>
        <v>4689059.0383000001</v>
      </c>
      <c r="V355" s="78">
        <f t="shared" si="60"/>
        <v>750044365.50650012</v>
      </c>
      <c r="W355" s="78">
        <f t="shared" si="60"/>
        <v>3594495899.9220991</v>
      </c>
    </row>
    <row r="356" spans="1:23" ht="12.75">
      <c r="A356" s="118"/>
      <c r="B356" s="118"/>
      <c r="C356" s="58">
        <v>20</v>
      </c>
      <c r="D356" s="67" t="s">
        <v>793</v>
      </c>
      <c r="E356" s="67">
        <v>106965278.6646</v>
      </c>
      <c r="F356" s="67">
        <v>0</v>
      </c>
      <c r="G356" s="67">
        <v>9797722.1285999995</v>
      </c>
      <c r="H356" s="67">
        <v>1023947.8463</v>
      </c>
      <c r="I356" s="67">
        <v>192057.60769999999</v>
      </c>
      <c r="J356" s="67">
        <v>34703875.740199998</v>
      </c>
      <c r="K356" s="67">
        <f t="shared" si="59"/>
        <v>152682881.9874</v>
      </c>
      <c r="L356" s="57"/>
      <c r="M356" s="117">
        <v>34</v>
      </c>
      <c r="N356" s="117" t="s">
        <v>130</v>
      </c>
      <c r="O356" s="70">
        <v>1</v>
      </c>
      <c r="P356" s="67" t="s">
        <v>794</v>
      </c>
      <c r="Q356" s="67">
        <v>98104972.116999999</v>
      </c>
      <c r="R356" s="67">
        <v>0</v>
      </c>
      <c r="S356" s="67">
        <v>8986142.6832999997</v>
      </c>
      <c r="T356" s="67">
        <v>939130.68019999994</v>
      </c>
      <c r="U356" s="67">
        <v>176148.80720000001</v>
      </c>
      <c r="V356" s="67">
        <v>27048517.446199998</v>
      </c>
      <c r="W356" s="67">
        <f t="shared" ref="W356:W371" si="61">Q356+R356+S356+T356+U356+V356</f>
        <v>135254911.73390001</v>
      </c>
    </row>
    <row r="357" spans="1:23" ht="12.75">
      <c r="A357" s="118"/>
      <c r="B357" s="118"/>
      <c r="C357" s="58">
        <v>21</v>
      </c>
      <c r="D357" s="67" t="s">
        <v>795</v>
      </c>
      <c r="E357" s="67">
        <v>100205018.396</v>
      </c>
      <c r="F357" s="67">
        <v>0</v>
      </c>
      <c r="G357" s="67">
        <v>9178501.0835999995</v>
      </c>
      <c r="H357" s="67">
        <v>959233.81920000003</v>
      </c>
      <c r="I357" s="67">
        <v>179919.4688</v>
      </c>
      <c r="J357" s="67">
        <v>33433472.760000002</v>
      </c>
      <c r="K357" s="67">
        <f t="shared" si="59"/>
        <v>143956145.52759999</v>
      </c>
      <c r="L357" s="57"/>
      <c r="M357" s="118"/>
      <c r="N357" s="118"/>
      <c r="O357" s="70">
        <v>2</v>
      </c>
      <c r="P357" s="67" t="s">
        <v>796</v>
      </c>
      <c r="Q357" s="67">
        <v>167880199.74599999</v>
      </c>
      <c r="R357" s="67">
        <v>0</v>
      </c>
      <c r="S357" s="67">
        <v>15377359.537</v>
      </c>
      <c r="T357" s="67">
        <v>1607068.8648999999</v>
      </c>
      <c r="U357" s="67">
        <v>301431.17420000001</v>
      </c>
      <c r="V357" s="67">
        <v>35517916.922899999</v>
      </c>
      <c r="W357" s="67">
        <f t="shared" si="61"/>
        <v>220683976.24499997</v>
      </c>
    </row>
    <row r="358" spans="1:23" ht="12.75">
      <c r="A358" s="118"/>
      <c r="B358" s="118"/>
      <c r="C358" s="58">
        <v>22</v>
      </c>
      <c r="D358" s="67" t="s">
        <v>797</v>
      </c>
      <c r="E358" s="67">
        <v>91913966.875799999</v>
      </c>
      <c r="F358" s="67">
        <v>0</v>
      </c>
      <c r="G358" s="67">
        <v>8419063.8160999995</v>
      </c>
      <c r="H358" s="67">
        <v>879865.96779999998</v>
      </c>
      <c r="I358" s="67">
        <v>165032.77340000001</v>
      </c>
      <c r="J358" s="67">
        <v>31143596.030000001</v>
      </c>
      <c r="K358" s="67">
        <f t="shared" si="59"/>
        <v>132521525.4631</v>
      </c>
      <c r="L358" s="57"/>
      <c r="M358" s="118"/>
      <c r="N358" s="118"/>
      <c r="O358" s="70">
        <v>3</v>
      </c>
      <c r="P358" s="67" t="s">
        <v>798</v>
      </c>
      <c r="Q358" s="67">
        <v>115302816.2718</v>
      </c>
      <c r="R358" s="67">
        <v>0</v>
      </c>
      <c r="S358" s="67">
        <v>10561417.3924</v>
      </c>
      <c r="T358" s="67">
        <v>1103760.6957</v>
      </c>
      <c r="U358" s="67">
        <v>207027.76949999999</v>
      </c>
      <c r="V358" s="67">
        <v>30324133.041999999</v>
      </c>
      <c r="W358" s="67">
        <f t="shared" si="61"/>
        <v>157499155.17140001</v>
      </c>
    </row>
    <row r="359" spans="1:23" ht="12.75">
      <c r="A359" s="118"/>
      <c r="B359" s="118"/>
      <c r="C359" s="58">
        <v>23</v>
      </c>
      <c r="D359" s="67" t="s">
        <v>799</v>
      </c>
      <c r="E359" s="67">
        <v>112798520.4014</v>
      </c>
      <c r="F359" s="67">
        <v>0</v>
      </c>
      <c r="G359" s="67">
        <v>10332030.853499999</v>
      </c>
      <c r="H359" s="67">
        <v>1079787.7916999999</v>
      </c>
      <c r="I359" s="67">
        <v>202531.27230000001</v>
      </c>
      <c r="J359" s="67">
        <v>35558284.5634</v>
      </c>
      <c r="K359" s="67">
        <f t="shared" si="59"/>
        <v>159971154.88230002</v>
      </c>
      <c r="L359" s="57"/>
      <c r="M359" s="118"/>
      <c r="N359" s="118"/>
      <c r="O359" s="70">
        <v>4</v>
      </c>
      <c r="P359" s="67" t="s">
        <v>800</v>
      </c>
      <c r="Q359" s="67">
        <v>137672252.17629999</v>
      </c>
      <c r="R359" s="67">
        <v>0</v>
      </c>
      <c r="S359" s="67">
        <v>12610395.5272</v>
      </c>
      <c r="T359" s="67">
        <v>1317896.8714999999</v>
      </c>
      <c r="U359" s="67">
        <v>247192.39490000001</v>
      </c>
      <c r="V359" s="67">
        <v>27108212.9201</v>
      </c>
      <c r="W359" s="67">
        <f t="shared" si="61"/>
        <v>178955949.88999999</v>
      </c>
    </row>
    <row r="360" spans="1:23" ht="12.75">
      <c r="A360" s="118"/>
      <c r="B360" s="118"/>
      <c r="C360" s="58">
        <v>24</v>
      </c>
      <c r="D360" s="67" t="s">
        <v>801</v>
      </c>
      <c r="E360" s="67">
        <v>83415459.719999999</v>
      </c>
      <c r="F360" s="67">
        <v>0</v>
      </c>
      <c r="G360" s="67">
        <v>7640624.1891999999</v>
      </c>
      <c r="H360" s="67">
        <v>798512.20319999999</v>
      </c>
      <c r="I360" s="67">
        <v>149773.58859999999</v>
      </c>
      <c r="J360" s="67">
        <v>27630933.872200001</v>
      </c>
      <c r="K360" s="67">
        <f t="shared" si="59"/>
        <v>119635303.57319999</v>
      </c>
      <c r="L360" s="57"/>
      <c r="M360" s="118"/>
      <c r="N360" s="118"/>
      <c r="O360" s="70">
        <v>5</v>
      </c>
      <c r="P360" s="67" t="s">
        <v>802</v>
      </c>
      <c r="Q360" s="67">
        <v>148733593.5544</v>
      </c>
      <c r="R360" s="67">
        <v>0</v>
      </c>
      <c r="S360" s="67">
        <v>13623583.6435</v>
      </c>
      <c r="T360" s="67">
        <v>1423783.9110000001</v>
      </c>
      <c r="U360" s="67">
        <v>267053.18329999998</v>
      </c>
      <c r="V360" s="67">
        <v>38003886.3433</v>
      </c>
      <c r="W360" s="67">
        <f t="shared" si="61"/>
        <v>202051900.63550001</v>
      </c>
    </row>
    <row r="361" spans="1:23" ht="12.75">
      <c r="A361" s="118"/>
      <c r="B361" s="118"/>
      <c r="C361" s="58">
        <v>25</v>
      </c>
      <c r="D361" s="67" t="s">
        <v>803</v>
      </c>
      <c r="E361" s="67">
        <v>104696362.87890001</v>
      </c>
      <c r="F361" s="67">
        <v>0</v>
      </c>
      <c r="G361" s="67">
        <v>9589895.7509000003</v>
      </c>
      <c r="H361" s="67">
        <v>1002228.1681</v>
      </c>
      <c r="I361" s="67">
        <v>187983.73869999999</v>
      </c>
      <c r="J361" s="67">
        <v>31311923.383699998</v>
      </c>
      <c r="K361" s="67">
        <f t="shared" si="59"/>
        <v>146788393.92030001</v>
      </c>
      <c r="L361" s="57"/>
      <c r="M361" s="118"/>
      <c r="N361" s="118"/>
      <c r="O361" s="70">
        <v>6</v>
      </c>
      <c r="P361" s="67" t="s">
        <v>804</v>
      </c>
      <c r="Q361" s="67">
        <v>103035267.0053</v>
      </c>
      <c r="R361" s="67">
        <v>0</v>
      </c>
      <c r="S361" s="67">
        <v>9437743.9872999992</v>
      </c>
      <c r="T361" s="67">
        <v>986326.97510000004</v>
      </c>
      <c r="U361" s="67">
        <v>185001.21849999999</v>
      </c>
      <c r="V361" s="67">
        <v>26849509.395500001</v>
      </c>
      <c r="W361" s="67">
        <f t="shared" si="61"/>
        <v>140493848.5817</v>
      </c>
    </row>
    <row r="362" spans="1:23" ht="12.75">
      <c r="A362" s="118"/>
      <c r="B362" s="118"/>
      <c r="C362" s="58">
        <v>26</v>
      </c>
      <c r="D362" s="67" t="s">
        <v>805</v>
      </c>
      <c r="E362" s="67">
        <v>95220811.412900001</v>
      </c>
      <c r="F362" s="67">
        <v>0</v>
      </c>
      <c r="G362" s="67">
        <v>8721961.5817000009</v>
      </c>
      <c r="H362" s="67">
        <v>911521.43940000003</v>
      </c>
      <c r="I362" s="67">
        <v>170970.25760000001</v>
      </c>
      <c r="J362" s="67">
        <v>31374950.697900001</v>
      </c>
      <c r="K362" s="67">
        <f t="shared" si="59"/>
        <v>136400215.38949999</v>
      </c>
      <c r="L362" s="57"/>
      <c r="M362" s="118"/>
      <c r="N362" s="118"/>
      <c r="O362" s="70">
        <v>7</v>
      </c>
      <c r="P362" s="67" t="s">
        <v>806</v>
      </c>
      <c r="Q362" s="67">
        <v>99102215.611699998</v>
      </c>
      <c r="R362" s="67">
        <v>0</v>
      </c>
      <c r="S362" s="67">
        <v>9077487.4146999996</v>
      </c>
      <c r="T362" s="67">
        <v>948677.00540000002</v>
      </c>
      <c r="U362" s="67">
        <v>177939.3714</v>
      </c>
      <c r="V362" s="67">
        <v>30722149.143399999</v>
      </c>
      <c r="W362" s="67">
        <f t="shared" si="61"/>
        <v>140028468.54659998</v>
      </c>
    </row>
    <row r="363" spans="1:23" ht="12.75">
      <c r="A363" s="114"/>
      <c r="B363" s="114"/>
      <c r="C363" s="58">
        <v>27</v>
      </c>
      <c r="D363" s="67" t="s">
        <v>807</v>
      </c>
      <c r="E363" s="67">
        <v>88233950.878299996</v>
      </c>
      <c r="F363" s="67">
        <v>0</v>
      </c>
      <c r="G363" s="67">
        <v>8081984.5823999997</v>
      </c>
      <c r="H363" s="67">
        <v>844638.23309999995</v>
      </c>
      <c r="I363" s="67">
        <v>158425.2548</v>
      </c>
      <c r="J363" s="67">
        <v>28876209.2227</v>
      </c>
      <c r="K363" s="67">
        <f t="shared" si="59"/>
        <v>126195208.17129999</v>
      </c>
      <c r="L363" s="57"/>
      <c r="M363" s="118"/>
      <c r="N363" s="118"/>
      <c r="O363" s="70">
        <v>8</v>
      </c>
      <c r="P363" s="67" t="s">
        <v>808</v>
      </c>
      <c r="Q363" s="67">
        <v>153820191.73930001</v>
      </c>
      <c r="R363" s="67">
        <v>0</v>
      </c>
      <c r="S363" s="67">
        <v>14089501.8949</v>
      </c>
      <c r="T363" s="67">
        <v>1472476.4523</v>
      </c>
      <c r="U363" s="67">
        <v>276186.23930000002</v>
      </c>
      <c r="V363" s="67">
        <v>34609226.866400003</v>
      </c>
      <c r="W363" s="67">
        <f t="shared" si="61"/>
        <v>204267583.19220003</v>
      </c>
    </row>
    <row r="364" spans="1:23" ht="12.75">
      <c r="A364" s="58"/>
      <c r="B364" s="119" t="s">
        <v>809</v>
      </c>
      <c r="C364" s="111"/>
      <c r="D364" s="109"/>
      <c r="E364" s="78">
        <f t="shared" ref="E364:K364" si="62">SUM(E337:E363)</f>
        <v>2758984418.3976002</v>
      </c>
      <c r="F364" s="78">
        <f t="shared" si="62"/>
        <v>0</v>
      </c>
      <c r="G364" s="78">
        <f t="shared" si="62"/>
        <v>252715301.8818</v>
      </c>
      <c r="H364" s="78">
        <f t="shared" si="62"/>
        <v>26410964.272899996</v>
      </c>
      <c r="I364" s="78">
        <f t="shared" si="62"/>
        <v>4953793.9205999998</v>
      </c>
      <c r="J364" s="78">
        <f t="shared" si="62"/>
        <v>902044198.94720018</v>
      </c>
      <c r="K364" s="78">
        <f t="shared" si="62"/>
        <v>3945108677.4201002</v>
      </c>
      <c r="L364" s="57"/>
      <c r="M364" s="118"/>
      <c r="N364" s="118"/>
      <c r="O364" s="70">
        <v>9</v>
      </c>
      <c r="P364" s="67" t="s">
        <v>810</v>
      </c>
      <c r="Q364" s="67">
        <v>109495253.80320001</v>
      </c>
      <c r="R364" s="67">
        <v>0</v>
      </c>
      <c r="S364" s="67">
        <v>10029460.817199999</v>
      </c>
      <c r="T364" s="67">
        <v>1048166.5706</v>
      </c>
      <c r="U364" s="67">
        <v>196600.21239999999</v>
      </c>
      <c r="V364" s="67">
        <v>27368512.951499999</v>
      </c>
      <c r="W364" s="67">
        <f t="shared" si="61"/>
        <v>148137994.3549</v>
      </c>
    </row>
    <row r="365" spans="1:23" ht="12.75">
      <c r="A365" s="117">
        <v>18</v>
      </c>
      <c r="B365" s="117" t="s">
        <v>87</v>
      </c>
      <c r="C365" s="58">
        <v>1</v>
      </c>
      <c r="D365" s="67" t="s">
        <v>811</v>
      </c>
      <c r="E365" s="67">
        <v>165199394.0311</v>
      </c>
      <c r="F365" s="67">
        <v>0</v>
      </c>
      <c r="G365" s="67">
        <v>15131805.187000001</v>
      </c>
      <c r="H365" s="67">
        <v>1581406.2829</v>
      </c>
      <c r="I365" s="67">
        <v>296617.7512</v>
      </c>
      <c r="J365" s="67">
        <v>40226672.441799998</v>
      </c>
      <c r="K365" s="67">
        <f t="shared" ref="K365:K387" si="63">E365+F365+G365+H365+I365+J365</f>
        <v>222435895.69400001</v>
      </c>
      <c r="L365" s="57"/>
      <c r="M365" s="118"/>
      <c r="N365" s="118"/>
      <c r="O365" s="70">
        <v>10</v>
      </c>
      <c r="P365" s="67" t="s">
        <v>812</v>
      </c>
      <c r="Q365" s="67">
        <v>101096717.6679</v>
      </c>
      <c r="R365" s="67">
        <v>0</v>
      </c>
      <c r="S365" s="67">
        <v>9260178.2577</v>
      </c>
      <c r="T365" s="67">
        <v>967769.79989999998</v>
      </c>
      <c r="U365" s="67">
        <v>181520.5269</v>
      </c>
      <c r="V365" s="67">
        <v>27719675.0473</v>
      </c>
      <c r="W365" s="67">
        <f t="shared" si="61"/>
        <v>139225861.29969999</v>
      </c>
    </row>
    <row r="366" spans="1:23" ht="12.75">
      <c r="A366" s="118"/>
      <c r="B366" s="118"/>
      <c r="C366" s="58">
        <v>2</v>
      </c>
      <c r="D366" s="67" t="s">
        <v>813</v>
      </c>
      <c r="E366" s="67">
        <v>167979095.11809999</v>
      </c>
      <c r="F366" s="67">
        <v>0</v>
      </c>
      <c r="G366" s="67">
        <v>15386418.078199999</v>
      </c>
      <c r="H366" s="67">
        <v>1608015.5619000001</v>
      </c>
      <c r="I366" s="67">
        <v>301608.74219999998</v>
      </c>
      <c r="J366" s="67">
        <v>48270776.3737</v>
      </c>
      <c r="K366" s="67">
        <f t="shared" si="63"/>
        <v>233545913.87409997</v>
      </c>
      <c r="L366" s="57"/>
      <c r="M366" s="118"/>
      <c r="N366" s="118"/>
      <c r="O366" s="70">
        <v>11</v>
      </c>
      <c r="P366" s="67" t="s">
        <v>814</v>
      </c>
      <c r="Q366" s="67">
        <v>150868453.94100001</v>
      </c>
      <c r="R366" s="67">
        <v>0</v>
      </c>
      <c r="S366" s="67">
        <v>13819130.919299999</v>
      </c>
      <c r="T366" s="67">
        <v>1444220.3154</v>
      </c>
      <c r="U366" s="67">
        <v>270886.35399999999</v>
      </c>
      <c r="V366" s="67">
        <v>36593962.5462</v>
      </c>
      <c r="W366" s="67">
        <f t="shared" si="61"/>
        <v>202996654.07590002</v>
      </c>
    </row>
    <row r="367" spans="1:23" ht="12.75">
      <c r="A367" s="118"/>
      <c r="B367" s="118"/>
      <c r="C367" s="58">
        <v>3</v>
      </c>
      <c r="D367" s="67" t="s">
        <v>815</v>
      </c>
      <c r="E367" s="67">
        <v>139016115.67390001</v>
      </c>
      <c r="F367" s="67">
        <v>0</v>
      </c>
      <c r="G367" s="67">
        <v>12733489.6873</v>
      </c>
      <c r="H367" s="67">
        <v>1330761.2901999999</v>
      </c>
      <c r="I367" s="67">
        <v>249605.32</v>
      </c>
      <c r="J367" s="67">
        <v>42591168.5141</v>
      </c>
      <c r="K367" s="67">
        <f t="shared" si="63"/>
        <v>195921140.48549998</v>
      </c>
      <c r="L367" s="57"/>
      <c r="M367" s="118"/>
      <c r="N367" s="118"/>
      <c r="O367" s="70">
        <v>12</v>
      </c>
      <c r="P367" s="67" t="s">
        <v>816</v>
      </c>
      <c r="Q367" s="67">
        <v>119417258.83239999</v>
      </c>
      <c r="R367" s="67">
        <v>0</v>
      </c>
      <c r="S367" s="67">
        <v>10938288.8916</v>
      </c>
      <c r="T367" s="67">
        <v>1143147.0708999999</v>
      </c>
      <c r="U367" s="67">
        <v>214415.3069</v>
      </c>
      <c r="V367" s="67">
        <v>30410066.759</v>
      </c>
      <c r="W367" s="67">
        <f t="shared" si="61"/>
        <v>162123176.86079997</v>
      </c>
    </row>
    <row r="368" spans="1:23" ht="12.75">
      <c r="A368" s="118"/>
      <c r="B368" s="118"/>
      <c r="C368" s="58">
        <v>4</v>
      </c>
      <c r="D368" s="67" t="s">
        <v>817</v>
      </c>
      <c r="E368" s="67">
        <v>107040420.2948</v>
      </c>
      <c r="F368" s="67">
        <v>0</v>
      </c>
      <c r="G368" s="67">
        <v>9804604.8929999992</v>
      </c>
      <c r="H368" s="67">
        <v>1024667.1555</v>
      </c>
      <c r="I368" s="67">
        <v>192192.52549999999</v>
      </c>
      <c r="J368" s="67">
        <v>30405031.655000001</v>
      </c>
      <c r="K368" s="67">
        <f t="shared" si="63"/>
        <v>148466916.52379999</v>
      </c>
      <c r="L368" s="57"/>
      <c r="M368" s="118"/>
      <c r="N368" s="118"/>
      <c r="O368" s="70">
        <v>13</v>
      </c>
      <c r="P368" s="67" t="s">
        <v>818</v>
      </c>
      <c r="Q368" s="67">
        <v>102637540.7551</v>
      </c>
      <c r="R368" s="67">
        <v>0</v>
      </c>
      <c r="S368" s="67">
        <v>9401313.3685999997</v>
      </c>
      <c r="T368" s="67">
        <v>982519.65610000002</v>
      </c>
      <c r="U368" s="67">
        <v>184287.09570000001</v>
      </c>
      <c r="V368" s="67">
        <v>28808076.245499998</v>
      </c>
      <c r="W368" s="67">
        <f t="shared" si="61"/>
        <v>142013737.12099999</v>
      </c>
    </row>
    <row r="369" spans="1:23" ht="12.75">
      <c r="A369" s="118"/>
      <c r="B369" s="118"/>
      <c r="C369" s="58">
        <v>5</v>
      </c>
      <c r="D369" s="67" t="s">
        <v>819</v>
      </c>
      <c r="E369" s="67">
        <v>175969618.77849999</v>
      </c>
      <c r="F369" s="67">
        <v>0</v>
      </c>
      <c r="G369" s="67">
        <v>16118327.829299999</v>
      </c>
      <c r="H369" s="67">
        <v>1684506.5466</v>
      </c>
      <c r="I369" s="67">
        <v>315955.8357</v>
      </c>
      <c r="J369" s="67">
        <v>52572945.880199999</v>
      </c>
      <c r="K369" s="67">
        <f t="shared" si="63"/>
        <v>246661354.87029999</v>
      </c>
      <c r="L369" s="57"/>
      <c r="M369" s="118"/>
      <c r="N369" s="118"/>
      <c r="O369" s="70">
        <v>14</v>
      </c>
      <c r="P369" s="67" t="s">
        <v>820</v>
      </c>
      <c r="Q369" s="67">
        <v>147013700.27540001</v>
      </c>
      <c r="R369" s="67">
        <v>0</v>
      </c>
      <c r="S369" s="67">
        <v>13466046.200999999</v>
      </c>
      <c r="T369" s="67">
        <v>1407319.8673</v>
      </c>
      <c r="U369" s="67">
        <v>263965.09159999999</v>
      </c>
      <c r="V369" s="67">
        <v>37781555.409699999</v>
      </c>
      <c r="W369" s="67">
        <f t="shared" si="61"/>
        <v>199932586.84500003</v>
      </c>
    </row>
    <row r="370" spans="1:23" ht="12.75">
      <c r="A370" s="118"/>
      <c r="B370" s="118"/>
      <c r="C370" s="58">
        <v>6</v>
      </c>
      <c r="D370" s="67" t="s">
        <v>821</v>
      </c>
      <c r="E370" s="67">
        <v>117883771.2437</v>
      </c>
      <c r="F370" s="67">
        <v>0</v>
      </c>
      <c r="G370" s="67">
        <v>10797825.692</v>
      </c>
      <c r="H370" s="67">
        <v>1128467.4353</v>
      </c>
      <c r="I370" s="67">
        <v>211661.90919999999</v>
      </c>
      <c r="J370" s="67">
        <v>36170364.991599999</v>
      </c>
      <c r="K370" s="67">
        <f t="shared" si="63"/>
        <v>166192091.27179998</v>
      </c>
      <c r="L370" s="57"/>
      <c r="M370" s="118"/>
      <c r="N370" s="118"/>
      <c r="O370" s="70">
        <v>15</v>
      </c>
      <c r="P370" s="67" t="s">
        <v>822</v>
      </c>
      <c r="Q370" s="67">
        <v>97457336.429800004</v>
      </c>
      <c r="R370" s="67">
        <v>0</v>
      </c>
      <c r="S370" s="67">
        <v>8926821.0549999997</v>
      </c>
      <c r="T370" s="67">
        <v>932931.05009999999</v>
      </c>
      <c r="U370" s="67">
        <v>174985.96859999999</v>
      </c>
      <c r="V370" s="67">
        <v>27221287.253699999</v>
      </c>
      <c r="W370" s="67">
        <f t="shared" si="61"/>
        <v>134713361.7572</v>
      </c>
    </row>
    <row r="371" spans="1:23" ht="12.75">
      <c r="A371" s="118"/>
      <c r="B371" s="118"/>
      <c r="C371" s="58">
        <v>7</v>
      </c>
      <c r="D371" s="67" t="s">
        <v>823</v>
      </c>
      <c r="E371" s="67">
        <v>102794416.6618</v>
      </c>
      <c r="F371" s="67">
        <v>0</v>
      </c>
      <c r="G371" s="67">
        <v>9415682.7654999997</v>
      </c>
      <c r="H371" s="67">
        <v>984021.38399999996</v>
      </c>
      <c r="I371" s="67">
        <v>184568.76850000001</v>
      </c>
      <c r="J371" s="67">
        <v>33494550.081700001</v>
      </c>
      <c r="K371" s="67">
        <f t="shared" si="63"/>
        <v>146873239.66150001</v>
      </c>
      <c r="L371" s="57"/>
      <c r="M371" s="114"/>
      <c r="N371" s="114"/>
      <c r="O371" s="70">
        <v>16</v>
      </c>
      <c r="P371" s="67" t="s">
        <v>824</v>
      </c>
      <c r="Q371" s="67">
        <v>105721687.1927</v>
      </c>
      <c r="R371" s="67">
        <v>0</v>
      </c>
      <c r="S371" s="67">
        <v>9683812.6073000003</v>
      </c>
      <c r="T371" s="67">
        <v>1012043.3027999999</v>
      </c>
      <c r="U371" s="67">
        <v>189824.7224</v>
      </c>
      <c r="V371" s="67">
        <v>29855731.812100001</v>
      </c>
      <c r="W371" s="67">
        <f t="shared" si="61"/>
        <v>146463099.63729998</v>
      </c>
    </row>
    <row r="372" spans="1:23" ht="12.75">
      <c r="A372" s="118"/>
      <c r="B372" s="118"/>
      <c r="C372" s="58">
        <v>8</v>
      </c>
      <c r="D372" s="67" t="s">
        <v>825</v>
      </c>
      <c r="E372" s="67">
        <v>136966820.36390001</v>
      </c>
      <c r="F372" s="67">
        <v>0</v>
      </c>
      <c r="G372" s="67">
        <v>12545779.9345</v>
      </c>
      <c r="H372" s="67">
        <v>1311143.9757000001</v>
      </c>
      <c r="I372" s="67">
        <v>245925.7825</v>
      </c>
      <c r="J372" s="67">
        <v>42057241.089599997</v>
      </c>
      <c r="K372" s="67">
        <f t="shared" si="63"/>
        <v>193126911.1462</v>
      </c>
      <c r="L372" s="57"/>
      <c r="M372" s="58"/>
      <c r="N372" s="119" t="s">
        <v>826</v>
      </c>
      <c r="O372" s="111"/>
      <c r="P372" s="109"/>
      <c r="Q372" s="78">
        <f t="shared" ref="Q372:W372" si="64">SUM(Q356:Q371)</f>
        <v>1957359457.1193001</v>
      </c>
      <c r="R372" s="78">
        <f t="shared" si="64"/>
        <v>0</v>
      </c>
      <c r="S372" s="78">
        <f t="shared" si="64"/>
        <v>179288684.19800004</v>
      </c>
      <c r="T372" s="78">
        <f t="shared" si="64"/>
        <v>18737239.089199997</v>
      </c>
      <c r="U372" s="78">
        <f t="shared" si="64"/>
        <v>3514465.4367999998</v>
      </c>
      <c r="V372" s="78">
        <f t="shared" si="64"/>
        <v>495942420.10479999</v>
      </c>
      <c r="W372" s="78">
        <f t="shared" si="64"/>
        <v>2654842265.9480996</v>
      </c>
    </row>
    <row r="373" spans="1:23" ht="12.75">
      <c r="A373" s="118"/>
      <c r="B373" s="118"/>
      <c r="C373" s="58">
        <v>9</v>
      </c>
      <c r="D373" s="67" t="s">
        <v>827</v>
      </c>
      <c r="E373" s="67">
        <v>151088650.4619</v>
      </c>
      <c r="F373" s="67">
        <v>0</v>
      </c>
      <c r="G373" s="67">
        <v>13839300.3084</v>
      </c>
      <c r="H373" s="67">
        <v>1446328.1934</v>
      </c>
      <c r="I373" s="67">
        <v>271281.71990000003</v>
      </c>
      <c r="J373" s="67">
        <v>39665187.920599997</v>
      </c>
      <c r="K373" s="67">
        <f t="shared" si="63"/>
        <v>206310748.60420001</v>
      </c>
      <c r="L373" s="57"/>
      <c r="M373" s="117">
        <v>35</v>
      </c>
      <c r="N373" s="117" t="s">
        <v>132</v>
      </c>
      <c r="O373" s="70">
        <v>1</v>
      </c>
      <c r="P373" s="67" t="s">
        <v>828</v>
      </c>
      <c r="Q373" s="67">
        <v>109257076.8698</v>
      </c>
      <c r="R373" s="67">
        <v>0</v>
      </c>
      <c r="S373" s="67">
        <v>10007644.4723</v>
      </c>
      <c r="T373" s="67">
        <v>1045886.5713</v>
      </c>
      <c r="U373" s="67">
        <v>196172.5625</v>
      </c>
      <c r="V373" s="67">
        <v>32121780.750100002</v>
      </c>
      <c r="W373" s="67">
        <f t="shared" ref="W373:W389" si="65">Q373+R373+S373+T373+U373+V373</f>
        <v>152628561.22600001</v>
      </c>
    </row>
    <row r="374" spans="1:23" ht="12.75">
      <c r="A374" s="118"/>
      <c r="B374" s="118"/>
      <c r="C374" s="58">
        <v>10</v>
      </c>
      <c r="D374" s="67" t="s">
        <v>829</v>
      </c>
      <c r="E374" s="67">
        <v>142733582.9844</v>
      </c>
      <c r="F374" s="67">
        <v>0</v>
      </c>
      <c r="G374" s="67">
        <v>13073999.3572</v>
      </c>
      <c r="H374" s="67">
        <v>1366347.5356000001</v>
      </c>
      <c r="I374" s="67">
        <v>256280.08300000001</v>
      </c>
      <c r="J374" s="67">
        <v>47538049.138499998</v>
      </c>
      <c r="K374" s="67">
        <f t="shared" si="63"/>
        <v>204968259.09870002</v>
      </c>
      <c r="L374" s="57"/>
      <c r="M374" s="118"/>
      <c r="N374" s="118"/>
      <c r="O374" s="70">
        <v>2</v>
      </c>
      <c r="P374" s="67" t="s">
        <v>830</v>
      </c>
      <c r="Q374" s="67">
        <v>120903772.3699</v>
      </c>
      <c r="R374" s="67">
        <v>0</v>
      </c>
      <c r="S374" s="67">
        <v>11074449.398600001</v>
      </c>
      <c r="T374" s="67">
        <v>1157377.0374</v>
      </c>
      <c r="U374" s="67">
        <v>217084.3621</v>
      </c>
      <c r="V374" s="67">
        <v>29993706.5196</v>
      </c>
      <c r="W374" s="67">
        <f t="shared" si="65"/>
        <v>163346389.68760002</v>
      </c>
    </row>
    <row r="375" spans="1:23" ht="12.75">
      <c r="A375" s="118"/>
      <c r="B375" s="118"/>
      <c r="C375" s="58">
        <v>11</v>
      </c>
      <c r="D375" s="67" t="s">
        <v>831</v>
      </c>
      <c r="E375" s="67">
        <v>152390427.35429999</v>
      </c>
      <c r="F375" s="67">
        <v>0</v>
      </c>
      <c r="G375" s="67">
        <v>13958539.452400001</v>
      </c>
      <c r="H375" s="67">
        <v>1458789.7291000001</v>
      </c>
      <c r="I375" s="67">
        <v>273619.07789999997</v>
      </c>
      <c r="J375" s="67">
        <v>50640547.860100001</v>
      </c>
      <c r="K375" s="67">
        <f t="shared" si="63"/>
        <v>218721923.47379997</v>
      </c>
      <c r="L375" s="57"/>
      <c r="M375" s="118"/>
      <c r="N375" s="118"/>
      <c r="O375" s="70">
        <v>3</v>
      </c>
      <c r="P375" s="67" t="s">
        <v>832</v>
      </c>
      <c r="Q375" s="67">
        <v>101231507.86570001</v>
      </c>
      <c r="R375" s="67">
        <v>0</v>
      </c>
      <c r="S375" s="67">
        <v>9272524.6651000008</v>
      </c>
      <c r="T375" s="67">
        <v>969060.10770000005</v>
      </c>
      <c r="U375" s="67">
        <v>181762.54449999999</v>
      </c>
      <c r="V375" s="67">
        <v>28528390.8759</v>
      </c>
      <c r="W375" s="67">
        <f t="shared" si="65"/>
        <v>140183246.0589</v>
      </c>
    </row>
    <row r="376" spans="1:23" ht="12.75">
      <c r="A376" s="118"/>
      <c r="B376" s="118"/>
      <c r="C376" s="58">
        <v>12</v>
      </c>
      <c r="D376" s="67" t="s">
        <v>833</v>
      </c>
      <c r="E376" s="67">
        <v>131691855.04709999</v>
      </c>
      <c r="F376" s="67">
        <v>0</v>
      </c>
      <c r="G376" s="67">
        <v>12062607.7776</v>
      </c>
      <c r="H376" s="67">
        <v>1260648.2498999999</v>
      </c>
      <c r="I376" s="67">
        <v>236454.51079999999</v>
      </c>
      <c r="J376" s="67">
        <v>39433972.079300001</v>
      </c>
      <c r="K376" s="67">
        <f t="shared" si="63"/>
        <v>184685537.66470003</v>
      </c>
      <c r="L376" s="57"/>
      <c r="M376" s="118"/>
      <c r="N376" s="118"/>
      <c r="O376" s="70">
        <v>4</v>
      </c>
      <c r="P376" s="67" t="s">
        <v>834</v>
      </c>
      <c r="Q376" s="67">
        <v>113342381.67290001</v>
      </c>
      <c r="R376" s="67">
        <v>0</v>
      </c>
      <c r="S376" s="67">
        <v>10381847.0338</v>
      </c>
      <c r="T376" s="67">
        <v>1084994.0192</v>
      </c>
      <c r="U376" s="67">
        <v>203507.78260000001</v>
      </c>
      <c r="V376" s="67">
        <v>31921384.432500001</v>
      </c>
      <c r="W376" s="67">
        <f t="shared" si="65"/>
        <v>156934114.94100001</v>
      </c>
    </row>
    <row r="377" spans="1:23" ht="12.75">
      <c r="A377" s="118"/>
      <c r="B377" s="118"/>
      <c r="C377" s="58">
        <v>13</v>
      </c>
      <c r="D377" s="67" t="s">
        <v>835</v>
      </c>
      <c r="E377" s="67">
        <v>114093569.2932</v>
      </c>
      <c r="F377" s="67">
        <v>0</v>
      </c>
      <c r="G377" s="67">
        <v>10450653.7313</v>
      </c>
      <c r="H377" s="67">
        <v>1092184.9221999999</v>
      </c>
      <c r="I377" s="67">
        <v>204856.5502</v>
      </c>
      <c r="J377" s="67">
        <v>38159265.472000003</v>
      </c>
      <c r="K377" s="67">
        <f t="shared" si="63"/>
        <v>164000529.9689</v>
      </c>
      <c r="L377" s="57"/>
      <c r="M377" s="118"/>
      <c r="N377" s="118"/>
      <c r="O377" s="70">
        <v>5</v>
      </c>
      <c r="P377" s="67" t="s">
        <v>836</v>
      </c>
      <c r="Q377" s="67">
        <v>158971361.03729999</v>
      </c>
      <c r="R377" s="67">
        <v>0</v>
      </c>
      <c r="S377" s="67">
        <v>14561334.6807</v>
      </c>
      <c r="T377" s="67">
        <v>1521787.1144000001</v>
      </c>
      <c r="U377" s="67">
        <v>285435.23359999998</v>
      </c>
      <c r="V377" s="67">
        <v>43295801.673500001</v>
      </c>
      <c r="W377" s="67">
        <f t="shared" si="65"/>
        <v>218635719.73949999</v>
      </c>
    </row>
    <row r="378" spans="1:23" ht="12.75">
      <c r="A378" s="118"/>
      <c r="B378" s="118"/>
      <c r="C378" s="58">
        <v>14</v>
      </c>
      <c r="D378" s="67" t="s">
        <v>837</v>
      </c>
      <c r="E378" s="67">
        <v>117478927.35079999</v>
      </c>
      <c r="F378" s="67">
        <v>0</v>
      </c>
      <c r="G378" s="67">
        <v>10760743.117000001</v>
      </c>
      <c r="H378" s="67">
        <v>1124591.9812</v>
      </c>
      <c r="I378" s="67">
        <v>210935.00649999999</v>
      </c>
      <c r="J378" s="67">
        <v>34510136.6844</v>
      </c>
      <c r="K378" s="67">
        <f t="shared" si="63"/>
        <v>164085334.1399</v>
      </c>
      <c r="L378" s="57"/>
      <c r="M378" s="118"/>
      <c r="N378" s="118"/>
      <c r="O378" s="70">
        <v>6</v>
      </c>
      <c r="P378" s="67" t="s">
        <v>838</v>
      </c>
      <c r="Q378" s="67">
        <v>131746199.5531</v>
      </c>
      <c r="R378" s="67">
        <v>0</v>
      </c>
      <c r="S378" s="67">
        <v>12067585.5832</v>
      </c>
      <c r="T378" s="67">
        <v>1261168.4742999999</v>
      </c>
      <c r="U378" s="67">
        <v>236552.0871</v>
      </c>
      <c r="V378" s="67">
        <v>33337416.603599999</v>
      </c>
      <c r="W378" s="67">
        <f t="shared" si="65"/>
        <v>178648922.30129999</v>
      </c>
    </row>
    <row r="379" spans="1:23" ht="12.75">
      <c r="A379" s="118"/>
      <c r="B379" s="118"/>
      <c r="C379" s="58">
        <v>15</v>
      </c>
      <c r="D379" s="67" t="s">
        <v>839</v>
      </c>
      <c r="E379" s="67">
        <v>135993358.88010001</v>
      </c>
      <c r="F379" s="67">
        <v>0</v>
      </c>
      <c r="G379" s="67">
        <v>12456613.5692</v>
      </c>
      <c r="H379" s="67">
        <v>1301825.3089000001</v>
      </c>
      <c r="I379" s="67">
        <v>244177.9192</v>
      </c>
      <c r="J379" s="67">
        <v>42286999.250699997</v>
      </c>
      <c r="K379" s="67">
        <f t="shared" si="63"/>
        <v>192282974.92810002</v>
      </c>
      <c r="L379" s="57"/>
      <c r="M379" s="118"/>
      <c r="N379" s="118"/>
      <c r="O379" s="70">
        <v>7</v>
      </c>
      <c r="P379" s="67" t="s">
        <v>840</v>
      </c>
      <c r="Q379" s="67">
        <v>121294796.90800001</v>
      </c>
      <c r="R379" s="67">
        <v>0</v>
      </c>
      <c r="S379" s="67">
        <v>11110266.1591</v>
      </c>
      <c r="T379" s="67">
        <v>1161120.2028999999</v>
      </c>
      <c r="U379" s="67">
        <v>217786.45199999999</v>
      </c>
      <c r="V379" s="67">
        <v>31448887.815400001</v>
      </c>
      <c r="W379" s="67">
        <f t="shared" si="65"/>
        <v>165232857.53740001</v>
      </c>
    </row>
    <row r="380" spans="1:23" ht="12.75">
      <c r="A380" s="118"/>
      <c r="B380" s="118"/>
      <c r="C380" s="58">
        <v>16</v>
      </c>
      <c r="D380" s="67" t="s">
        <v>841</v>
      </c>
      <c r="E380" s="67">
        <v>105481012.22849999</v>
      </c>
      <c r="F380" s="67">
        <v>0</v>
      </c>
      <c r="G380" s="67">
        <v>9661767.4497999996</v>
      </c>
      <c r="H380" s="67">
        <v>1009739.3906</v>
      </c>
      <c r="I380" s="67">
        <v>189392.58720000001</v>
      </c>
      <c r="J380" s="67">
        <v>32357212.477600001</v>
      </c>
      <c r="K380" s="67">
        <f t="shared" si="63"/>
        <v>148699124.13369998</v>
      </c>
      <c r="L380" s="57"/>
      <c r="M380" s="118"/>
      <c r="N380" s="118"/>
      <c r="O380" s="70">
        <v>8</v>
      </c>
      <c r="P380" s="67" t="s">
        <v>842</v>
      </c>
      <c r="Q380" s="67">
        <v>105380299.3219</v>
      </c>
      <c r="R380" s="67">
        <v>0</v>
      </c>
      <c r="S380" s="67">
        <v>9652542.4275000002</v>
      </c>
      <c r="T380" s="67">
        <v>1008775.295</v>
      </c>
      <c r="U380" s="67">
        <v>189211.75580000001</v>
      </c>
      <c r="V380" s="67">
        <v>29604020.019200001</v>
      </c>
      <c r="W380" s="67">
        <f t="shared" si="65"/>
        <v>145834848.81939998</v>
      </c>
    </row>
    <row r="381" spans="1:23" ht="12.75">
      <c r="A381" s="118"/>
      <c r="B381" s="118"/>
      <c r="C381" s="58">
        <v>17</v>
      </c>
      <c r="D381" s="67" t="s">
        <v>843</v>
      </c>
      <c r="E381" s="67">
        <v>146768710.71160001</v>
      </c>
      <c r="F381" s="67">
        <v>0</v>
      </c>
      <c r="G381" s="67">
        <v>13443605.838099999</v>
      </c>
      <c r="H381" s="67">
        <v>1404974.6527</v>
      </c>
      <c r="I381" s="67">
        <v>263525.2095</v>
      </c>
      <c r="J381" s="67">
        <v>45696304.942699999</v>
      </c>
      <c r="K381" s="67">
        <f t="shared" si="63"/>
        <v>207577121.35460001</v>
      </c>
      <c r="L381" s="57"/>
      <c r="M381" s="118"/>
      <c r="N381" s="118"/>
      <c r="O381" s="70">
        <v>9</v>
      </c>
      <c r="P381" s="67" t="s">
        <v>844</v>
      </c>
      <c r="Q381" s="67">
        <v>138979753.0433</v>
      </c>
      <c r="R381" s="67">
        <v>0</v>
      </c>
      <c r="S381" s="67">
        <v>12730158.9714</v>
      </c>
      <c r="T381" s="67">
        <v>1330413.2012</v>
      </c>
      <c r="U381" s="67">
        <v>249540.03039999999</v>
      </c>
      <c r="V381" s="67">
        <v>38320461.579000004</v>
      </c>
      <c r="W381" s="67">
        <f t="shared" si="65"/>
        <v>191610326.82530001</v>
      </c>
    </row>
    <row r="382" spans="1:23" ht="12.75">
      <c r="A382" s="118"/>
      <c r="B382" s="118"/>
      <c r="C382" s="58">
        <v>18</v>
      </c>
      <c r="D382" s="67" t="s">
        <v>845</v>
      </c>
      <c r="E382" s="67">
        <v>98718707.012899995</v>
      </c>
      <c r="F382" s="67">
        <v>0</v>
      </c>
      <c r="G382" s="67">
        <v>9042359.0933999997</v>
      </c>
      <c r="H382" s="67">
        <v>945005.78780000005</v>
      </c>
      <c r="I382" s="67">
        <v>177250.77660000001</v>
      </c>
      <c r="J382" s="67">
        <v>32861639.231899999</v>
      </c>
      <c r="K382" s="67">
        <f t="shared" si="63"/>
        <v>141744961.90259999</v>
      </c>
      <c r="L382" s="57"/>
      <c r="M382" s="118"/>
      <c r="N382" s="118"/>
      <c r="O382" s="70">
        <v>10</v>
      </c>
      <c r="P382" s="67" t="s">
        <v>846</v>
      </c>
      <c r="Q382" s="67">
        <v>98016108.935100004</v>
      </c>
      <c r="R382" s="67">
        <v>0</v>
      </c>
      <c r="S382" s="67">
        <v>8978003.0628999993</v>
      </c>
      <c r="T382" s="67">
        <v>938280.01850000001</v>
      </c>
      <c r="U382" s="67">
        <v>175989.25219999999</v>
      </c>
      <c r="V382" s="67">
        <v>29845717.274999999</v>
      </c>
      <c r="W382" s="67">
        <f t="shared" si="65"/>
        <v>137954098.54370001</v>
      </c>
    </row>
    <row r="383" spans="1:23" ht="12.75">
      <c r="A383" s="118"/>
      <c r="B383" s="118"/>
      <c r="C383" s="58">
        <v>19</v>
      </c>
      <c r="D383" s="67" t="s">
        <v>847</v>
      </c>
      <c r="E383" s="67">
        <v>130259207.9906</v>
      </c>
      <c r="F383" s="67">
        <v>0</v>
      </c>
      <c r="G383" s="67">
        <v>11931381.2904</v>
      </c>
      <c r="H383" s="67">
        <v>1246933.9317000001</v>
      </c>
      <c r="I383" s="67">
        <v>233882.17360000001</v>
      </c>
      <c r="J383" s="67">
        <v>42621988.037900001</v>
      </c>
      <c r="K383" s="67">
        <f t="shared" si="63"/>
        <v>186293393.4242</v>
      </c>
      <c r="L383" s="57"/>
      <c r="M383" s="118"/>
      <c r="N383" s="118"/>
      <c r="O383" s="70">
        <v>11</v>
      </c>
      <c r="P383" s="67" t="s">
        <v>848</v>
      </c>
      <c r="Q383" s="67">
        <v>93883848.470699996</v>
      </c>
      <c r="R383" s="67">
        <v>0</v>
      </c>
      <c r="S383" s="67">
        <v>8599499.4933000002</v>
      </c>
      <c r="T383" s="67">
        <v>898723.07770000002</v>
      </c>
      <c r="U383" s="67">
        <v>168569.7225</v>
      </c>
      <c r="V383" s="67">
        <v>26695323.3477</v>
      </c>
      <c r="W383" s="67">
        <f t="shared" si="65"/>
        <v>130245964.1119</v>
      </c>
    </row>
    <row r="384" spans="1:23" ht="12.75">
      <c r="A384" s="118"/>
      <c r="B384" s="118"/>
      <c r="C384" s="58">
        <v>20</v>
      </c>
      <c r="D384" s="67" t="s">
        <v>849</v>
      </c>
      <c r="E384" s="67">
        <v>109212845.53049999</v>
      </c>
      <c r="F384" s="67">
        <v>0</v>
      </c>
      <c r="G384" s="67">
        <v>10003593.0046</v>
      </c>
      <c r="H384" s="67">
        <v>1045463.1575</v>
      </c>
      <c r="I384" s="67">
        <v>196093.14449999999</v>
      </c>
      <c r="J384" s="67">
        <v>33075015.844300002</v>
      </c>
      <c r="K384" s="67">
        <f t="shared" si="63"/>
        <v>153533010.6814</v>
      </c>
      <c r="L384" s="57"/>
      <c r="M384" s="118"/>
      <c r="N384" s="118"/>
      <c r="O384" s="70">
        <v>12</v>
      </c>
      <c r="P384" s="67" t="s">
        <v>850</v>
      </c>
      <c r="Q384" s="67">
        <v>100657842.9006</v>
      </c>
      <c r="R384" s="67">
        <v>0</v>
      </c>
      <c r="S384" s="67">
        <v>9219978.5493000001</v>
      </c>
      <c r="T384" s="67">
        <v>963568.57790000003</v>
      </c>
      <c r="U384" s="67">
        <v>180732.52129999999</v>
      </c>
      <c r="V384" s="67">
        <v>28515132.9276</v>
      </c>
      <c r="W384" s="67">
        <f t="shared" si="65"/>
        <v>139537255.47670001</v>
      </c>
    </row>
    <row r="385" spans="1:23" ht="12.75">
      <c r="A385" s="118"/>
      <c r="B385" s="118"/>
      <c r="C385" s="58">
        <v>21</v>
      </c>
      <c r="D385" s="67" t="s">
        <v>851</v>
      </c>
      <c r="E385" s="67">
        <v>139206537.523</v>
      </c>
      <c r="F385" s="67">
        <v>0</v>
      </c>
      <c r="G385" s="67">
        <v>12750931.7992</v>
      </c>
      <c r="H385" s="67">
        <v>1332584.1438</v>
      </c>
      <c r="I385" s="67">
        <v>249947.22500000001</v>
      </c>
      <c r="J385" s="67">
        <v>43066164.011500001</v>
      </c>
      <c r="K385" s="67">
        <f t="shared" si="63"/>
        <v>196606164.70249999</v>
      </c>
      <c r="L385" s="57"/>
      <c r="M385" s="118"/>
      <c r="N385" s="118"/>
      <c r="O385" s="70">
        <v>13</v>
      </c>
      <c r="P385" s="67" t="s">
        <v>852</v>
      </c>
      <c r="Q385" s="67">
        <v>109477309.2744</v>
      </c>
      <c r="R385" s="67">
        <v>0</v>
      </c>
      <c r="S385" s="67">
        <v>10027817.1482</v>
      </c>
      <c r="T385" s="67">
        <v>1047994.7928000001</v>
      </c>
      <c r="U385" s="67">
        <v>196567.9927</v>
      </c>
      <c r="V385" s="67">
        <v>32874915.5077</v>
      </c>
      <c r="W385" s="67">
        <f t="shared" si="65"/>
        <v>153624604.71579999</v>
      </c>
    </row>
    <row r="386" spans="1:23" ht="12.75">
      <c r="A386" s="118"/>
      <c r="B386" s="118"/>
      <c r="C386" s="58">
        <v>22</v>
      </c>
      <c r="D386" s="67" t="s">
        <v>853</v>
      </c>
      <c r="E386" s="67">
        <v>155744050.66339999</v>
      </c>
      <c r="F386" s="67">
        <v>0</v>
      </c>
      <c r="G386" s="67">
        <v>14265722.023399999</v>
      </c>
      <c r="H386" s="67">
        <v>1490893.0005000001</v>
      </c>
      <c r="I386" s="67">
        <v>279640.554</v>
      </c>
      <c r="J386" s="67">
        <v>44669612.205300003</v>
      </c>
      <c r="K386" s="67">
        <f t="shared" si="63"/>
        <v>216449918.44659999</v>
      </c>
      <c r="L386" s="57"/>
      <c r="M386" s="118"/>
      <c r="N386" s="118"/>
      <c r="O386" s="70">
        <v>14</v>
      </c>
      <c r="P386" s="67" t="s">
        <v>854</v>
      </c>
      <c r="Q386" s="67">
        <v>120467324.8663</v>
      </c>
      <c r="R386" s="67">
        <v>0</v>
      </c>
      <c r="S386" s="67">
        <v>11034472.0207</v>
      </c>
      <c r="T386" s="67">
        <v>1153199.051</v>
      </c>
      <c r="U386" s="67">
        <v>216300.71470000001</v>
      </c>
      <c r="V386" s="67">
        <v>36709586.157700002</v>
      </c>
      <c r="W386" s="67">
        <f t="shared" si="65"/>
        <v>169580882.81040001</v>
      </c>
    </row>
    <row r="387" spans="1:23" ht="12.75">
      <c r="A387" s="114"/>
      <c r="B387" s="114"/>
      <c r="C387" s="58">
        <v>23</v>
      </c>
      <c r="D387" s="67" t="s">
        <v>855</v>
      </c>
      <c r="E387" s="67">
        <v>159028131.6259</v>
      </c>
      <c r="F387" s="67">
        <v>0</v>
      </c>
      <c r="G387" s="67">
        <v>14566534.708799999</v>
      </c>
      <c r="H387" s="67">
        <v>1522330.5629</v>
      </c>
      <c r="I387" s="67">
        <v>285537.16590000002</v>
      </c>
      <c r="J387" s="67">
        <v>51043700.548799999</v>
      </c>
      <c r="K387" s="67">
        <f t="shared" si="63"/>
        <v>226446234.61229998</v>
      </c>
      <c r="L387" s="57"/>
      <c r="M387" s="118"/>
      <c r="N387" s="118"/>
      <c r="O387" s="70">
        <v>15</v>
      </c>
      <c r="P387" s="67" t="s">
        <v>856</v>
      </c>
      <c r="Q387" s="67">
        <v>111732238.9482</v>
      </c>
      <c r="R387" s="67">
        <v>0</v>
      </c>
      <c r="S387" s="67">
        <v>10234362.436899999</v>
      </c>
      <c r="T387" s="67">
        <v>1069580.5859999999</v>
      </c>
      <c r="U387" s="67">
        <v>200616.74950000001</v>
      </c>
      <c r="V387" s="67">
        <v>27778032.651900001</v>
      </c>
      <c r="W387" s="67">
        <f t="shared" si="65"/>
        <v>151014831.3725</v>
      </c>
    </row>
    <row r="388" spans="1:23" ht="12.75">
      <c r="A388" s="58"/>
      <c r="B388" s="119" t="s">
        <v>857</v>
      </c>
      <c r="C388" s="111"/>
      <c r="D388" s="109"/>
      <c r="E388" s="78">
        <f t="shared" ref="E388:K388" si="66">SUM(E365:E387)</f>
        <v>3102739226.8240004</v>
      </c>
      <c r="F388" s="78">
        <f t="shared" si="66"/>
        <v>0</v>
      </c>
      <c r="G388" s="78">
        <f t="shared" si="66"/>
        <v>284202286.58759999</v>
      </c>
      <c r="H388" s="78">
        <f t="shared" si="66"/>
        <v>29701630.179899994</v>
      </c>
      <c r="I388" s="78">
        <f t="shared" si="66"/>
        <v>5571010.3386000013</v>
      </c>
      <c r="J388" s="78">
        <f t="shared" si="66"/>
        <v>943414546.73329985</v>
      </c>
      <c r="K388" s="78">
        <f t="shared" si="66"/>
        <v>4365628700.6634007</v>
      </c>
      <c r="L388" s="97"/>
      <c r="M388" s="118"/>
      <c r="N388" s="118"/>
      <c r="O388" s="70">
        <v>16</v>
      </c>
      <c r="P388" s="67" t="s">
        <v>858</v>
      </c>
      <c r="Q388" s="67">
        <v>116444143.1277</v>
      </c>
      <c r="R388" s="67">
        <v>0</v>
      </c>
      <c r="S388" s="67">
        <v>10665959.759199999</v>
      </c>
      <c r="T388" s="67">
        <v>1114686.2893999999</v>
      </c>
      <c r="U388" s="67">
        <v>209077.0374</v>
      </c>
      <c r="V388" s="67">
        <v>31152701.086300001</v>
      </c>
      <c r="W388" s="67">
        <f t="shared" si="65"/>
        <v>159586567.30000001</v>
      </c>
    </row>
    <row r="389" spans="1:23" ht="12.75">
      <c r="A389" s="117">
        <v>19</v>
      </c>
      <c r="B389" s="117" t="s">
        <v>71</v>
      </c>
      <c r="C389" s="58">
        <v>1</v>
      </c>
      <c r="D389" s="67" t="s">
        <v>859</v>
      </c>
      <c r="E389" s="67">
        <v>102051551.81119999</v>
      </c>
      <c r="F389" s="67">
        <v>0</v>
      </c>
      <c r="G389" s="67">
        <v>9347638.4104999993</v>
      </c>
      <c r="H389" s="67">
        <v>976910.15249999997</v>
      </c>
      <c r="I389" s="67">
        <v>183234.94459999999</v>
      </c>
      <c r="J389" s="67">
        <v>34996983.006200001</v>
      </c>
      <c r="K389" s="67">
        <f t="shared" ref="K389:K413" si="67">E389+F389+G389+H389+I389+J389</f>
        <v>147556318.32499999</v>
      </c>
      <c r="L389" s="57"/>
      <c r="M389" s="114"/>
      <c r="N389" s="114"/>
      <c r="O389" s="70">
        <v>17</v>
      </c>
      <c r="P389" s="67" t="s">
        <v>860</v>
      </c>
      <c r="Q389" s="67">
        <v>116167431.1071</v>
      </c>
      <c r="R389" s="67">
        <v>0</v>
      </c>
      <c r="S389" s="67">
        <v>10640613.7075</v>
      </c>
      <c r="T389" s="67">
        <v>1112037.4047999999</v>
      </c>
      <c r="U389" s="67">
        <v>208580.1972</v>
      </c>
      <c r="V389" s="67">
        <v>30129895.496100001</v>
      </c>
      <c r="W389" s="67">
        <f t="shared" si="65"/>
        <v>158258557.9127</v>
      </c>
    </row>
    <row r="390" spans="1:23" ht="12.75">
      <c r="A390" s="118"/>
      <c r="B390" s="118"/>
      <c r="C390" s="58">
        <v>2</v>
      </c>
      <c r="D390" s="67" t="s">
        <v>861</v>
      </c>
      <c r="E390" s="67">
        <v>104527608.70039999</v>
      </c>
      <c r="F390" s="67">
        <v>0</v>
      </c>
      <c r="G390" s="67">
        <v>9574438.3374000005</v>
      </c>
      <c r="H390" s="67">
        <v>1000612.7328999999</v>
      </c>
      <c r="I390" s="67">
        <v>187680.7383</v>
      </c>
      <c r="J390" s="67">
        <v>36108707.087200001</v>
      </c>
      <c r="K390" s="67">
        <f t="shared" si="67"/>
        <v>151399047.59619999</v>
      </c>
      <c r="L390" s="57"/>
      <c r="M390" s="58"/>
      <c r="N390" s="119" t="s">
        <v>862</v>
      </c>
      <c r="O390" s="111"/>
      <c r="P390" s="109"/>
      <c r="Q390" s="78">
        <f t="shared" ref="Q390:W390" si="68">SUM(Q373:Q389)</f>
        <v>1967953396.2720003</v>
      </c>
      <c r="R390" s="78">
        <f t="shared" si="68"/>
        <v>0</v>
      </c>
      <c r="S390" s="78">
        <f t="shared" si="68"/>
        <v>180259059.56970003</v>
      </c>
      <c r="T390" s="78">
        <f t="shared" si="68"/>
        <v>18838651.821500003</v>
      </c>
      <c r="U390" s="78">
        <f t="shared" si="68"/>
        <v>3533486.9980999995</v>
      </c>
      <c r="V390" s="78">
        <f t="shared" si="68"/>
        <v>542273154.71880007</v>
      </c>
      <c r="W390" s="78">
        <f t="shared" si="68"/>
        <v>2712857749.3801007</v>
      </c>
    </row>
    <row r="391" spans="1:23" ht="12.75">
      <c r="A391" s="118"/>
      <c r="B391" s="118"/>
      <c r="C391" s="58">
        <v>3</v>
      </c>
      <c r="D391" s="67" t="s">
        <v>863</v>
      </c>
      <c r="E391" s="67">
        <v>95308585.574399993</v>
      </c>
      <c r="F391" s="67">
        <v>0</v>
      </c>
      <c r="G391" s="67">
        <v>8730001.4507999998</v>
      </c>
      <c r="H391" s="67">
        <v>912361.67619999999</v>
      </c>
      <c r="I391" s="67">
        <v>171127.8573</v>
      </c>
      <c r="J391" s="67">
        <v>34213306.378200002</v>
      </c>
      <c r="K391" s="67">
        <f t="shared" si="67"/>
        <v>139335382.93689999</v>
      </c>
      <c r="L391" s="57"/>
      <c r="M391" s="117">
        <v>36</v>
      </c>
      <c r="N391" s="117" t="s">
        <v>135</v>
      </c>
      <c r="O391" s="70">
        <v>1</v>
      </c>
      <c r="P391" s="67" t="s">
        <v>864</v>
      </c>
      <c r="Q391" s="67">
        <v>109344966.9163</v>
      </c>
      <c r="R391" s="67">
        <v>0</v>
      </c>
      <c r="S391" s="67">
        <v>10015694.9562</v>
      </c>
      <c r="T391" s="67">
        <v>1046727.9175</v>
      </c>
      <c r="U391" s="67">
        <v>196330.3702</v>
      </c>
      <c r="V391" s="67">
        <v>30807438.202</v>
      </c>
      <c r="W391" s="67">
        <f t="shared" ref="W391:W404" si="69">Q391+R391+S391+T391+U391+V391</f>
        <v>151411158.36219999</v>
      </c>
    </row>
    <row r="392" spans="1:23" ht="12.75">
      <c r="A392" s="118"/>
      <c r="B392" s="118"/>
      <c r="C392" s="58">
        <v>4</v>
      </c>
      <c r="D392" s="67" t="s">
        <v>865</v>
      </c>
      <c r="E392" s="67">
        <v>103396639.0072</v>
      </c>
      <c r="F392" s="67">
        <v>0</v>
      </c>
      <c r="G392" s="67">
        <v>9470844.6579</v>
      </c>
      <c r="H392" s="67">
        <v>989786.28529999999</v>
      </c>
      <c r="I392" s="67">
        <v>185650.06690000001</v>
      </c>
      <c r="J392" s="67">
        <v>36018886.223099999</v>
      </c>
      <c r="K392" s="67">
        <f t="shared" si="67"/>
        <v>150061806.24040002</v>
      </c>
      <c r="L392" s="57"/>
      <c r="M392" s="118"/>
      <c r="N392" s="118"/>
      <c r="O392" s="70">
        <v>2</v>
      </c>
      <c r="P392" s="67" t="s">
        <v>866</v>
      </c>
      <c r="Q392" s="67">
        <v>105873256.95020001</v>
      </c>
      <c r="R392" s="67">
        <v>0</v>
      </c>
      <c r="S392" s="67">
        <v>9697695.9757000003</v>
      </c>
      <c r="T392" s="67">
        <v>1013494.2365</v>
      </c>
      <c r="U392" s="67">
        <v>190096.86790000001</v>
      </c>
      <c r="V392" s="67">
        <v>33905008.576200001</v>
      </c>
      <c r="W392" s="67">
        <f t="shared" si="69"/>
        <v>150679552.6065</v>
      </c>
    </row>
    <row r="393" spans="1:23" ht="12.75">
      <c r="A393" s="118"/>
      <c r="B393" s="118"/>
      <c r="C393" s="58">
        <v>5</v>
      </c>
      <c r="D393" s="67" t="s">
        <v>867</v>
      </c>
      <c r="E393" s="67">
        <v>125320130.2062</v>
      </c>
      <c r="F393" s="67">
        <v>0</v>
      </c>
      <c r="G393" s="67">
        <v>11478975.4976</v>
      </c>
      <c r="H393" s="67">
        <v>1199653.5607</v>
      </c>
      <c r="I393" s="67">
        <v>225013.99249999999</v>
      </c>
      <c r="J393" s="67">
        <v>42143919.4965</v>
      </c>
      <c r="K393" s="67">
        <f t="shared" si="67"/>
        <v>180367692.75349998</v>
      </c>
      <c r="L393" s="57"/>
      <c r="M393" s="118"/>
      <c r="N393" s="118"/>
      <c r="O393" s="70">
        <v>3</v>
      </c>
      <c r="P393" s="67" t="s">
        <v>868</v>
      </c>
      <c r="Q393" s="67">
        <v>124947784.9689</v>
      </c>
      <c r="R393" s="67">
        <v>0</v>
      </c>
      <c r="S393" s="67">
        <v>11444869.709100001</v>
      </c>
      <c r="T393" s="67">
        <v>1196089.2069000001</v>
      </c>
      <c r="U393" s="67">
        <v>224345.44159999999</v>
      </c>
      <c r="V393" s="67">
        <v>35621461.690300003</v>
      </c>
      <c r="W393" s="67">
        <f t="shared" si="69"/>
        <v>173434551.01679999</v>
      </c>
    </row>
    <row r="394" spans="1:23" ht="12.75">
      <c r="A394" s="118"/>
      <c r="B394" s="118"/>
      <c r="C394" s="58">
        <v>6</v>
      </c>
      <c r="D394" s="67" t="s">
        <v>869</v>
      </c>
      <c r="E394" s="67">
        <v>99843164.208199993</v>
      </c>
      <c r="F394" s="67">
        <v>0</v>
      </c>
      <c r="G394" s="67">
        <v>9145356.2460999992</v>
      </c>
      <c r="H394" s="67">
        <v>955769.89320000005</v>
      </c>
      <c r="I394" s="67">
        <v>179269.75469999999</v>
      </c>
      <c r="J394" s="67">
        <v>34771667.299000002</v>
      </c>
      <c r="K394" s="67">
        <f t="shared" si="67"/>
        <v>144895227.4012</v>
      </c>
      <c r="L394" s="57"/>
      <c r="M394" s="118"/>
      <c r="N394" s="118"/>
      <c r="O394" s="70">
        <v>4</v>
      </c>
      <c r="P394" s="67" t="s">
        <v>870</v>
      </c>
      <c r="Q394" s="67">
        <v>137905902.9655</v>
      </c>
      <c r="R394" s="67">
        <v>0</v>
      </c>
      <c r="S394" s="67">
        <v>12631797.289899999</v>
      </c>
      <c r="T394" s="67">
        <v>1320133.5433</v>
      </c>
      <c r="U394" s="67">
        <v>247611.91810000001</v>
      </c>
      <c r="V394" s="67">
        <v>38834188.798500001</v>
      </c>
      <c r="W394" s="67">
        <f t="shared" si="69"/>
        <v>190939634.51530001</v>
      </c>
    </row>
    <row r="395" spans="1:23" ht="12.75">
      <c r="A395" s="118"/>
      <c r="B395" s="118"/>
      <c r="C395" s="58">
        <v>7</v>
      </c>
      <c r="D395" s="67" t="s">
        <v>871</v>
      </c>
      <c r="E395" s="67">
        <v>161157726.9237</v>
      </c>
      <c r="F395" s="67">
        <v>0</v>
      </c>
      <c r="G395" s="67">
        <v>14761599.7171</v>
      </c>
      <c r="H395" s="67">
        <v>1542716.5662</v>
      </c>
      <c r="I395" s="67">
        <v>289360.88309999998</v>
      </c>
      <c r="J395" s="67">
        <v>51978262.924699999</v>
      </c>
      <c r="K395" s="67">
        <f t="shared" si="67"/>
        <v>229729667.01479998</v>
      </c>
      <c r="L395" s="57"/>
      <c r="M395" s="118"/>
      <c r="N395" s="118"/>
      <c r="O395" s="70">
        <v>5</v>
      </c>
      <c r="P395" s="67" t="s">
        <v>872</v>
      </c>
      <c r="Q395" s="67">
        <v>120032391.6603</v>
      </c>
      <c r="R395" s="67">
        <v>0</v>
      </c>
      <c r="S395" s="67">
        <v>10994633.348300001</v>
      </c>
      <c r="T395" s="67">
        <v>1149035.5604999999</v>
      </c>
      <c r="U395" s="67">
        <v>215519.7862</v>
      </c>
      <c r="V395" s="67">
        <v>35129043.4441</v>
      </c>
      <c r="W395" s="67">
        <f t="shared" si="69"/>
        <v>167520623.7994</v>
      </c>
    </row>
    <row r="396" spans="1:23" ht="12.75">
      <c r="A396" s="118"/>
      <c r="B396" s="118"/>
      <c r="C396" s="58">
        <v>8</v>
      </c>
      <c r="D396" s="67" t="s">
        <v>873</v>
      </c>
      <c r="E396" s="67">
        <v>109799303.4956</v>
      </c>
      <c r="F396" s="67">
        <v>0</v>
      </c>
      <c r="G396" s="67">
        <v>10057310.923599999</v>
      </c>
      <c r="H396" s="67">
        <v>1051077.1509</v>
      </c>
      <c r="I396" s="67">
        <v>197146.13769999999</v>
      </c>
      <c r="J396" s="67">
        <v>37345305.770000003</v>
      </c>
      <c r="K396" s="67">
        <f t="shared" si="67"/>
        <v>158450143.47780001</v>
      </c>
      <c r="L396" s="57"/>
      <c r="M396" s="118"/>
      <c r="N396" s="118"/>
      <c r="O396" s="70">
        <v>6</v>
      </c>
      <c r="P396" s="67" t="s">
        <v>874</v>
      </c>
      <c r="Q396" s="67">
        <v>166671891.7568</v>
      </c>
      <c r="R396" s="67">
        <v>0</v>
      </c>
      <c r="S396" s="67">
        <v>15266681.8847</v>
      </c>
      <c r="T396" s="67">
        <v>1595502.0800999999</v>
      </c>
      <c r="U396" s="67">
        <v>299261.64079999999</v>
      </c>
      <c r="V396" s="67">
        <v>47527862.782300003</v>
      </c>
      <c r="W396" s="67">
        <f t="shared" si="69"/>
        <v>231361200.14469999</v>
      </c>
    </row>
    <row r="397" spans="1:23" ht="12.75">
      <c r="A397" s="118"/>
      <c r="B397" s="118"/>
      <c r="C397" s="58">
        <v>9</v>
      </c>
      <c r="D397" s="67" t="s">
        <v>875</v>
      </c>
      <c r="E397" s="67">
        <v>118029989.14830001</v>
      </c>
      <c r="F397" s="67">
        <v>0</v>
      </c>
      <c r="G397" s="67">
        <v>10811218.8455</v>
      </c>
      <c r="H397" s="67">
        <v>1129867.1372</v>
      </c>
      <c r="I397" s="67">
        <v>211924.4454</v>
      </c>
      <c r="J397" s="67">
        <v>38554555.596100003</v>
      </c>
      <c r="K397" s="67">
        <f t="shared" si="67"/>
        <v>168737555.17250001</v>
      </c>
      <c r="L397" s="57"/>
      <c r="M397" s="118"/>
      <c r="N397" s="118"/>
      <c r="O397" s="70">
        <v>7</v>
      </c>
      <c r="P397" s="67" t="s">
        <v>876</v>
      </c>
      <c r="Q397" s="67">
        <v>126580070.8743</v>
      </c>
      <c r="R397" s="67">
        <v>0</v>
      </c>
      <c r="S397" s="67">
        <v>11594382.559699999</v>
      </c>
      <c r="T397" s="67">
        <v>1211714.6103999999</v>
      </c>
      <c r="U397" s="67">
        <v>227276.23300000001</v>
      </c>
      <c r="V397" s="67">
        <v>40461931.661799997</v>
      </c>
      <c r="W397" s="67">
        <f t="shared" si="69"/>
        <v>180075375.93920001</v>
      </c>
    </row>
    <row r="398" spans="1:23" ht="12.75">
      <c r="A398" s="118"/>
      <c r="B398" s="118"/>
      <c r="C398" s="58">
        <v>10</v>
      </c>
      <c r="D398" s="67" t="s">
        <v>877</v>
      </c>
      <c r="E398" s="67">
        <v>118856637.7524</v>
      </c>
      <c r="F398" s="67">
        <v>0</v>
      </c>
      <c r="G398" s="67">
        <v>10886937.5593</v>
      </c>
      <c r="H398" s="67">
        <v>1137780.4066000001</v>
      </c>
      <c r="I398" s="67">
        <v>213408.70420000001</v>
      </c>
      <c r="J398" s="67">
        <v>40115383.998000003</v>
      </c>
      <c r="K398" s="67">
        <f t="shared" si="67"/>
        <v>171210148.42050001</v>
      </c>
      <c r="L398" s="57"/>
      <c r="M398" s="118"/>
      <c r="N398" s="118"/>
      <c r="O398" s="70">
        <v>8</v>
      </c>
      <c r="P398" s="67" t="s">
        <v>791</v>
      </c>
      <c r="Q398" s="67">
        <v>114842589.521</v>
      </c>
      <c r="R398" s="67">
        <v>0</v>
      </c>
      <c r="S398" s="67">
        <v>10519261.9016</v>
      </c>
      <c r="T398" s="67">
        <v>1099355.0774000001</v>
      </c>
      <c r="U398" s="67">
        <v>206201.42610000001</v>
      </c>
      <c r="V398" s="67">
        <v>33329849.626699999</v>
      </c>
      <c r="W398" s="67">
        <f t="shared" si="69"/>
        <v>159997257.5528</v>
      </c>
    </row>
    <row r="399" spans="1:23" ht="12.75">
      <c r="A399" s="118"/>
      <c r="B399" s="118"/>
      <c r="C399" s="58">
        <v>11</v>
      </c>
      <c r="D399" s="67" t="s">
        <v>878</v>
      </c>
      <c r="E399" s="67">
        <v>110163676.5394</v>
      </c>
      <c r="F399" s="67">
        <v>0</v>
      </c>
      <c r="G399" s="67">
        <v>10090686.4814</v>
      </c>
      <c r="H399" s="67">
        <v>1054565.1891999999</v>
      </c>
      <c r="I399" s="67">
        <v>197800.37450000001</v>
      </c>
      <c r="J399" s="67">
        <v>33403530.333700001</v>
      </c>
      <c r="K399" s="67">
        <f t="shared" si="67"/>
        <v>154910258.91820002</v>
      </c>
      <c r="L399" s="57"/>
      <c r="M399" s="118"/>
      <c r="N399" s="118"/>
      <c r="O399" s="70">
        <v>9</v>
      </c>
      <c r="P399" s="67" t="s">
        <v>879</v>
      </c>
      <c r="Q399" s="67">
        <v>124148086.9048</v>
      </c>
      <c r="R399" s="67">
        <v>0</v>
      </c>
      <c r="S399" s="67">
        <v>11371619.5898</v>
      </c>
      <c r="T399" s="67">
        <v>1188433.9273000001</v>
      </c>
      <c r="U399" s="67">
        <v>222909.57279999999</v>
      </c>
      <c r="V399" s="67">
        <v>35567249.870399997</v>
      </c>
      <c r="W399" s="67">
        <f t="shared" si="69"/>
        <v>172498299.86510003</v>
      </c>
    </row>
    <row r="400" spans="1:23" ht="12.75">
      <c r="A400" s="118"/>
      <c r="B400" s="118"/>
      <c r="C400" s="58">
        <v>12</v>
      </c>
      <c r="D400" s="67" t="s">
        <v>880</v>
      </c>
      <c r="E400" s="67">
        <v>107925581.4674</v>
      </c>
      <c r="F400" s="67">
        <v>0</v>
      </c>
      <c r="G400" s="67">
        <v>9885683.1953999996</v>
      </c>
      <c r="H400" s="67">
        <v>1033140.5488</v>
      </c>
      <c r="I400" s="67">
        <v>193781.8444</v>
      </c>
      <c r="J400" s="67">
        <v>36710867.826700002</v>
      </c>
      <c r="K400" s="67">
        <f t="shared" si="67"/>
        <v>155749054.88270003</v>
      </c>
      <c r="L400" s="57"/>
      <c r="M400" s="118"/>
      <c r="N400" s="118"/>
      <c r="O400" s="70">
        <v>10</v>
      </c>
      <c r="P400" s="67" t="s">
        <v>881</v>
      </c>
      <c r="Q400" s="67">
        <v>163865350.03690001</v>
      </c>
      <c r="R400" s="67">
        <v>0</v>
      </c>
      <c r="S400" s="67">
        <v>15009610.4662</v>
      </c>
      <c r="T400" s="67">
        <v>1568635.8633999999</v>
      </c>
      <c r="U400" s="67">
        <v>294222.4571</v>
      </c>
      <c r="V400" s="67">
        <v>41193062.390199997</v>
      </c>
      <c r="W400" s="67">
        <f t="shared" si="69"/>
        <v>221930881.21380001</v>
      </c>
    </row>
    <row r="401" spans="1:23" ht="12.75">
      <c r="A401" s="118"/>
      <c r="B401" s="118"/>
      <c r="C401" s="58">
        <v>13</v>
      </c>
      <c r="D401" s="67" t="s">
        <v>882</v>
      </c>
      <c r="E401" s="67">
        <v>112766973.75740001</v>
      </c>
      <c r="F401" s="67">
        <v>0</v>
      </c>
      <c r="G401" s="67">
        <v>10329141.2686</v>
      </c>
      <c r="H401" s="67">
        <v>1079485.8047</v>
      </c>
      <c r="I401" s="67">
        <v>202474.6299</v>
      </c>
      <c r="J401" s="67">
        <v>37559584.755900003</v>
      </c>
      <c r="K401" s="67">
        <f t="shared" si="67"/>
        <v>161937660.21650001</v>
      </c>
      <c r="L401" s="57"/>
      <c r="M401" s="118"/>
      <c r="N401" s="118"/>
      <c r="O401" s="70">
        <v>11</v>
      </c>
      <c r="P401" s="67" t="s">
        <v>883</v>
      </c>
      <c r="Q401" s="67">
        <v>102314241.87989999</v>
      </c>
      <c r="R401" s="67">
        <v>0</v>
      </c>
      <c r="S401" s="67">
        <v>9371700.0905000009</v>
      </c>
      <c r="T401" s="67">
        <v>979424.80900000001</v>
      </c>
      <c r="U401" s="67">
        <v>183706.60810000001</v>
      </c>
      <c r="V401" s="67">
        <v>30347158.333000001</v>
      </c>
      <c r="W401" s="67">
        <f t="shared" si="69"/>
        <v>143196231.72049999</v>
      </c>
    </row>
    <row r="402" spans="1:23" ht="12.75">
      <c r="A402" s="118"/>
      <c r="B402" s="118"/>
      <c r="C402" s="58">
        <v>14</v>
      </c>
      <c r="D402" s="67" t="s">
        <v>884</v>
      </c>
      <c r="E402" s="67">
        <v>100588646.6186</v>
      </c>
      <c r="F402" s="67">
        <v>0</v>
      </c>
      <c r="G402" s="67">
        <v>9213640.3621999994</v>
      </c>
      <c r="H402" s="67">
        <v>962906.18180000002</v>
      </c>
      <c r="I402" s="67">
        <v>180608.27849999999</v>
      </c>
      <c r="J402" s="67">
        <v>34189219.948600002</v>
      </c>
      <c r="K402" s="67">
        <f t="shared" si="67"/>
        <v>145135021.3897</v>
      </c>
      <c r="L402" s="57"/>
      <c r="M402" s="118"/>
      <c r="N402" s="118"/>
      <c r="O402" s="70">
        <v>12</v>
      </c>
      <c r="P402" s="67" t="s">
        <v>885</v>
      </c>
      <c r="Q402" s="67">
        <v>118174640.48379999</v>
      </c>
      <c r="R402" s="67">
        <v>0</v>
      </c>
      <c r="S402" s="67">
        <v>10824468.5057</v>
      </c>
      <c r="T402" s="67">
        <v>1131251.8429</v>
      </c>
      <c r="U402" s="67">
        <v>212184.16880000001</v>
      </c>
      <c r="V402" s="67">
        <v>35867531.986699998</v>
      </c>
      <c r="W402" s="67">
        <f t="shared" si="69"/>
        <v>166210076.98789996</v>
      </c>
    </row>
    <row r="403" spans="1:23" ht="12.75">
      <c r="A403" s="118"/>
      <c r="B403" s="118"/>
      <c r="C403" s="58">
        <v>15</v>
      </c>
      <c r="D403" s="67" t="s">
        <v>886</v>
      </c>
      <c r="E403" s="67">
        <v>100063750.7298</v>
      </c>
      <c r="F403" s="67">
        <v>0</v>
      </c>
      <c r="G403" s="67">
        <v>9165561.3582000006</v>
      </c>
      <c r="H403" s="67">
        <v>957881.50450000004</v>
      </c>
      <c r="I403" s="67">
        <v>179665.82079999999</v>
      </c>
      <c r="J403" s="67">
        <v>30995789.749400001</v>
      </c>
      <c r="K403" s="67">
        <f t="shared" si="67"/>
        <v>141362649.1627</v>
      </c>
      <c r="L403" s="57"/>
      <c r="M403" s="118"/>
      <c r="N403" s="118"/>
      <c r="O403" s="70">
        <v>13</v>
      </c>
      <c r="P403" s="67" t="s">
        <v>887</v>
      </c>
      <c r="Q403" s="67">
        <v>125202146.7112</v>
      </c>
      <c r="R403" s="67">
        <v>0</v>
      </c>
      <c r="S403" s="67">
        <v>11468168.5374</v>
      </c>
      <c r="T403" s="67">
        <v>1198524.1387</v>
      </c>
      <c r="U403" s="67">
        <v>224802.15150000001</v>
      </c>
      <c r="V403" s="67">
        <v>39395812.146399997</v>
      </c>
      <c r="W403" s="67">
        <f t="shared" si="69"/>
        <v>177489453.68520001</v>
      </c>
    </row>
    <row r="404" spans="1:23" ht="12.75">
      <c r="A404" s="118"/>
      <c r="B404" s="118"/>
      <c r="C404" s="58">
        <v>16</v>
      </c>
      <c r="D404" s="67" t="s">
        <v>888</v>
      </c>
      <c r="E404" s="67">
        <v>108145986.30419999</v>
      </c>
      <c r="F404" s="67">
        <v>0</v>
      </c>
      <c r="G404" s="67">
        <v>9905871.6656999998</v>
      </c>
      <c r="H404" s="67">
        <v>1035250.4209</v>
      </c>
      <c r="I404" s="67">
        <v>194177.58429999999</v>
      </c>
      <c r="J404" s="67">
        <v>36862744.2183</v>
      </c>
      <c r="K404" s="67">
        <f t="shared" si="67"/>
        <v>156144030.1934</v>
      </c>
      <c r="L404" s="57"/>
      <c r="M404" s="114"/>
      <c r="N404" s="114"/>
      <c r="O404" s="70">
        <v>14</v>
      </c>
      <c r="P404" s="67" t="s">
        <v>889</v>
      </c>
      <c r="Q404" s="67">
        <v>138274125.91960001</v>
      </c>
      <c r="R404" s="67">
        <v>0</v>
      </c>
      <c r="S404" s="67">
        <v>12665525.488700001</v>
      </c>
      <c r="T404" s="67">
        <v>1323658.4357</v>
      </c>
      <c r="U404" s="67">
        <v>248273.0674</v>
      </c>
      <c r="V404" s="67">
        <v>41327516.033100002</v>
      </c>
      <c r="W404" s="67">
        <f t="shared" si="69"/>
        <v>193839098.94450003</v>
      </c>
    </row>
    <row r="405" spans="1:23" ht="12.75">
      <c r="A405" s="118"/>
      <c r="B405" s="118"/>
      <c r="C405" s="58">
        <v>17</v>
      </c>
      <c r="D405" s="67" t="s">
        <v>890</v>
      </c>
      <c r="E405" s="67">
        <v>123495219.4095</v>
      </c>
      <c r="F405" s="67">
        <v>0</v>
      </c>
      <c r="G405" s="67">
        <v>11311818.7424</v>
      </c>
      <c r="H405" s="67">
        <v>1182184.2146000001</v>
      </c>
      <c r="I405" s="67">
        <v>221737.34039999999</v>
      </c>
      <c r="J405" s="67">
        <v>42488903.804799996</v>
      </c>
      <c r="K405" s="67">
        <f t="shared" si="67"/>
        <v>178699863.5117</v>
      </c>
      <c r="L405" s="57"/>
      <c r="M405" s="58"/>
      <c r="N405" s="119" t="s">
        <v>891</v>
      </c>
      <c r="O405" s="111"/>
      <c r="P405" s="109"/>
      <c r="Q405" s="78">
        <f t="shared" ref="Q405:W405" si="70">SUM(Q391:Q404)</f>
        <v>1778177447.5495</v>
      </c>
      <c r="R405" s="78">
        <f t="shared" si="70"/>
        <v>0</v>
      </c>
      <c r="S405" s="78">
        <f t="shared" si="70"/>
        <v>162876110.3035</v>
      </c>
      <c r="T405" s="78">
        <f t="shared" si="70"/>
        <v>17021981.249600001</v>
      </c>
      <c r="U405" s="78">
        <f t="shared" si="70"/>
        <v>3192741.7096000002</v>
      </c>
      <c r="V405" s="78">
        <f t="shared" si="70"/>
        <v>519315115.54170001</v>
      </c>
      <c r="W405" s="78">
        <f t="shared" si="70"/>
        <v>2480583396.3539</v>
      </c>
    </row>
    <row r="406" spans="1:23" ht="12.75">
      <c r="A406" s="118"/>
      <c r="B406" s="118"/>
      <c r="C406" s="58">
        <v>18</v>
      </c>
      <c r="D406" s="67" t="s">
        <v>892</v>
      </c>
      <c r="E406" s="67">
        <v>148474803.73539999</v>
      </c>
      <c r="F406" s="67">
        <v>0</v>
      </c>
      <c r="G406" s="67">
        <v>13599879.215600001</v>
      </c>
      <c r="H406" s="67">
        <v>1421306.5904999999</v>
      </c>
      <c r="I406" s="67">
        <v>266588.52260000003</v>
      </c>
      <c r="J406" s="67">
        <v>48041277.009000003</v>
      </c>
      <c r="K406" s="67">
        <f t="shared" si="67"/>
        <v>211803855.0731</v>
      </c>
      <c r="L406" s="57"/>
      <c r="M406" s="117">
        <v>37</v>
      </c>
      <c r="N406" s="117" t="s">
        <v>893</v>
      </c>
      <c r="O406" s="70">
        <v>1</v>
      </c>
      <c r="P406" s="67" t="s">
        <v>894</v>
      </c>
      <c r="Q406" s="67">
        <v>91339844.689099997</v>
      </c>
      <c r="R406" s="67">
        <v>0</v>
      </c>
      <c r="S406" s="67">
        <v>8366475.8201000001</v>
      </c>
      <c r="T406" s="67">
        <v>874370.0612</v>
      </c>
      <c r="U406" s="67">
        <v>164001.92920000001</v>
      </c>
      <c r="V406" s="67">
        <v>264053618.35600001</v>
      </c>
      <c r="W406" s="67">
        <f t="shared" ref="W406:W411" si="71">Q406+R406+S406+T406+U406+V406</f>
        <v>364798310.8556</v>
      </c>
    </row>
    <row r="407" spans="1:23" ht="12.75">
      <c r="A407" s="118"/>
      <c r="B407" s="118"/>
      <c r="C407" s="58">
        <v>19</v>
      </c>
      <c r="D407" s="67" t="s">
        <v>895</v>
      </c>
      <c r="E407" s="67">
        <v>102080095.35079999</v>
      </c>
      <c r="F407" s="67">
        <v>0</v>
      </c>
      <c r="G407" s="67">
        <v>9350252.9193999991</v>
      </c>
      <c r="H407" s="67">
        <v>977183.39159999997</v>
      </c>
      <c r="I407" s="67">
        <v>183286.1949</v>
      </c>
      <c r="J407" s="67">
        <v>35680704.422200002</v>
      </c>
      <c r="K407" s="67">
        <f t="shared" si="67"/>
        <v>148271522.2789</v>
      </c>
      <c r="L407" s="57"/>
      <c r="M407" s="118"/>
      <c r="N407" s="118"/>
      <c r="O407" s="70">
        <v>2</v>
      </c>
      <c r="P407" s="67" t="s">
        <v>896</v>
      </c>
      <c r="Q407" s="67">
        <v>233169004.11449999</v>
      </c>
      <c r="R407" s="67">
        <v>0</v>
      </c>
      <c r="S407" s="67">
        <v>21357632.493799999</v>
      </c>
      <c r="T407" s="67">
        <v>2232059.8102000002</v>
      </c>
      <c r="U407" s="67">
        <v>418658.10739999998</v>
      </c>
      <c r="V407" s="67">
        <v>314039762.23570001</v>
      </c>
      <c r="W407" s="67">
        <f t="shared" si="71"/>
        <v>571217116.76160002</v>
      </c>
    </row>
    <row r="408" spans="1:23" ht="12.75">
      <c r="A408" s="118"/>
      <c r="B408" s="118"/>
      <c r="C408" s="58">
        <v>20</v>
      </c>
      <c r="D408" s="67" t="s">
        <v>897</v>
      </c>
      <c r="E408" s="67">
        <v>98360970.573300004</v>
      </c>
      <c r="F408" s="67">
        <v>0</v>
      </c>
      <c r="G408" s="67">
        <v>9009591.4300999995</v>
      </c>
      <c r="H408" s="67">
        <v>941581.27980000002</v>
      </c>
      <c r="I408" s="67">
        <v>176608.4559</v>
      </c>
      <c r="J408" s="67">
        <v>33587267.449199997</v>
      </c>
      <c r="K408" s="67">
        <f t="shared" si="67"/>
        <v>142076019.18829998</v>
      </c>
      <c r="L408" s="57"/>
      <c r="M408" s="118"/>
      <c r="N408" s="118"/>
      <c r="O408" s="70">
        <v>3</v>
      </c>
      <c r="P408" s="67" t="s">
        <v>898</v>
      </c>
      <c r="Q408" s="67">
        <v>131337723.66940001</v>
      </c>
      <c r="R408" s="67">
        <v>0</v>
      </c>
      <c r="S408" s="67">
        <v>12030170.328</v>
      </c>
      <c r="T408" s="67">
        <v>1257258.2520999999</v>
      </c>
      <c r="U408" s="67">
        <v>235818.66310000001</v>
      </c>
      <c r="V408" s="67">
        <v>275768646.86479998</v>
      </c>
      <c r="W408" s="67">
        <f t="shared" si="71"/>
        <v>420629617.77740002</v>
      </c>
    </row>
    <row r="409" spans="1:23" ht="12.75">
      <c r="A409" s="118"/>
      <c r="B409" s="118"/>
      <c r="C409" s="58">
        <v>21</v>
      </c>
      <c r="D409" s="67" t="s">
        <v>899</v>
      </c>
      <c r="E409" s="67">
        <v>143312950.4817</v>
      </c>
      <c r="F409" s="67">
        <v>0</v>
      </c>
      <c r="G409" s="67">
        <v>13127067.8091</v>
      </c>
      <c r="H409" s="67">
        <v>1371893.6540000001</v>
      </c>
      <c r="I409" s="67">
        <v>257320.34520000001</v>
      </c>
      <c r="J409" s="67">
        <v>48281863.6514</v>
      </c>
      <c r="K409" s="67">
        <f t="shared" si="67"/>
        <v>206351095.94140002</v>
      </c>
      <c r="L409" s="57"/>
      <c r="M409" s="118"/>
      <c r="N409" s="118"/>
      <c r="O409" s="70">
        <v>4</v>
      </c>
      <c r="P409" s="67" t="s">
        <v>900</v>
      </c>
      <c r="Q409" s="67">
        <v>112558170.4051</v>
      </c>
      <c r="R409" s="67">
        <v>0</v>
      </c>
      <c r="S409" s="67">
        <v>10310015.461999999</v>
      </c>
      <c r="T409" s="67">
        <v>1077486.9902999999</v>
      </c>
      <c r="U409" s="67">
        <v>202099.72070000001</v>
      </c>
      <c r="V409" s="67">
        <v>270948167.9357</v>
      </c>
      <c r="W409" s="67">
        <f t="shared" si="71"/>
        <v>395095940.51380002</v>
      </c>
    </row>
    <row r="410" spans="1:23" ht="12.75">
      <c r="A410" s="118"/>
      <c r="B410" s="118"/>
      <c r="C410" s="58">
        <v>22</v>
      </c>
      <c r="D410" s="67" t="s">
        <v>901</v>
      </c>
      <c r="E410" s="67">
        <v>95380336.5449</v>
      </c>
      <c r="F410" s="67">
        <v>0</v>
      </c>
      <c r="G410" s="67">
        <v>8736573.6402000003</v>
      </c>
      <c r="H410" s="67">
        <v>913048.52760000003</v>
      </c>
      <c r="I410" s="67">
        <v>171256.68710000001</v>
      </c>
      <c r="J410" s="67">
        <v>32725084.331700001</v>
      </c>
      <c r="K410" s="67">
        <f t="shared" si="67"/>
        <v>137926299.7315</v>
      </c>
      <c r="L410" s="57"/>
      <c r="M410" s="118"/>
      <c r="N410" s="118"/>
      <c r="O410" s="70">
        <v>5</v>
      </c>
      <c r="P410" s="67" t="s">
        <v>902</v>
      </c>
      <c r="Q410" s="67">
        <v>106949400.9957</v>
      </c>
      <c r="R410" s="67">
        <v>0</v>
      </c>
      <c r="S410" s="67">
        <v>9796267.7783000004</v>
      </c>
      <c r="T410" s="67">
        <v>1023795.8540000001</v>
      </c>
      <c r="U410" s="67">
        <v>192029.0992</v>
      </c>
      <c r="V410" s="67">
        <v>266755393.85569999</v>
      </c>
      <c r="W410" s="67">
        <f t="shared" si="71"/>
        <v>384716887.58289999</v>
      </c>
    </row>
    <row r="411" spans="1:23" ht="12.75">
      <c r="A411" s="118"/>
      <c r="B411" s="118"/>
      <c r="C411" s="58">
        <v>23</v>
      </c>
      <c r="D411" s="67" t="s">
        <v>903</v>
      </c>
      <c r="E411" s="67">
        <v>96258297.897</v>
      </c>
      <c r="F411" s="67">
        <v>0</v>
      </c>
      <c r="G411" s="67">
        <v>8816992.4591000006</v>
      </c>
      <c r="H411" s="67">
        <v>921452.99910000002</v>
      </c>
      <c r="I411" s="67">
        <v>172833.07860000001</v>
      </c>
      <c r="J411" s="67">
        <v>32400854.612599999</v>
      </c>
      <c r="K411" s="67">
        <f t="shared" si="67"/>
        <v>138570431.04640001</v>
      </c>
      <c r="L411" s="57"/>
      <c r="M411" s="114"/>
      <c r="N411" s="114"/>
      <c r="O411" s="70">
        <v>6</v>
      </c>
      <c r="P411" s="67" t="s">
        <v>904</v>
      </c>
      <c r="Q411" s="67">
        <v>110012212.7441</v>
      </c>
      <c r="R411" s="67">
        <v>0</v>
      </c>
      <c r="S411" s="67">
        <v>10076812.8188</v>
      </c>
      <c r="T411" s="67">
        <v>1053115.2699</v>
      </c>
      <c r="U411" s="67">
        <v>197528.4192</v>
      </c>
      <c r="V411" s="67">
        <v>265955058.0257</v>
      </c>
      <c r="W411" s="67">
        <f t="shared" si="71"/>
        <v>387294727.27770001</v>
      </c>
    </row>
    <row r="412" spans="1:23" ht="12.75">
      <c r="A412" s="118"/>
      <c r="B412" s="118"/>
      <c r="C412" s="58">
        <v>24</v>
      </c>
      <c r="D412" s="67" t="s">
        <v>905</v>
      </c>
      <c r="E412" s="67">
        <v>124184786.22239999</v>
      </c>
      <c r="F412" s="67">
        <v>0</v>
      </c>
      <c r="G412" s="67">
        <v>11374981.145300001</v>
      </c>
      <c r="H412" s="67">
        <v>1188785.2393</v>
      </c>
      <c r="I412" s="67">
        <v>222975.467</v>
      </c>
      <c r="J412" s="67">
        <v>41288885.953199998</v>
      </c>
      <c r="K412" s="67">
        <f t="shared" si="67"/>
        <v>178260414.02719998</v>
      </c>
      <c r="L412" s="57"/>
      <c r="M412" s="58"/>
      <c r="N412" s="119"/>
      <c r="O412" s="111"/>
      <c r="P412" s="109"/>
      <c r="Q412" s="98">
        <f t="shared" ref="Q412:W412" si="72">SUM(Q406:Q411)</f>
        <v>785366356.61789989</v>
      </c>
      <c r="R412" s="98">
        <f t="shared" si="72"/>
        <v>0</v>
      </c>
      <c r="S412" s="98">
        <f t="shared" si="72"/>
        <v>71937374.701000005</v>
      </c>
      <c r="T412" s="98">
        <f t="shared" si="72"/>
        <v>7518086.2376999995</v>
      </c>
      <c r="U412" s="98">
        <f t="shared" si="72"/>
        <v>1410135.9388000001</v>
      </c>
      <c r="V412" s="98">
        <f t="shared" si="72"/>
        <v>1657520647.2736001</v>
      </c>
      <c r="W412" s="98">
        <f t="shared" si="72"/>
        <v>2523752600.7690001</v>
      </c>
    </row>
    <row r="413" spans="1:23" ht="12.75">
      <c r="A413" s="114"/>
      <c r="B413" s="118"/>
      <c r="C413" s="58">
        <v>25</v>
      </c>
      <c r="D413" s="67" t="s">
        <v>906</v>
      </c>
      <c r="E413" s="67">
        <v>126889315.2079</v>
      </c>
      <c r="F413" s="67">
        <v>0</v>
      </c>
      <c r="G413" s="67">
        <v>11622708.480900001</v>
      </c>
      <c r="H413" s="67">
        <v>1214674.9173999999</v>
      </c>
      <c r="I413" s="67">
        <v>227831.48540000001</v>
      </c>
      <c r="J413" s="67">
        <v>43454443.388099998</v>
      </c>
      <c r="K413" s="67">
        <f t="shared" si="67"/>
        <v>183408973.4797</v>
      </c>
      <c r="L413" s="99">
        <f>Q413</f>
        <v>86436005038.5</v>
      </c>
      <c r="M413" s="119"/>
      <c r="N413" s="111"/>
      <c r="O413" s="111"/>
      <c r="P413" s="109"/>
      <c r="Q413" s="100">
        <v>86436005038.5</v>
      </c>
      <c r="R413" s="78">
        <v>-771257443.01979768</v>
      </c>
      <c r="S413" s="78">
        <v>7917297742.2799997</v>
      </c>
      <c r="T413" s="78">
        <v>827427014.71000004</v>
      </c>
      <c r="U413" s="78">
        <v>155197018.66550019</v>
      </c>
      <c r="V413" s="78">
        <v>32386771008.903095</v>
      </c>
      <c r="W413" s="78">
        <f>Q413+R413+S413+T413+U413+V413</f>
        <v>126951440380.0388</v>
      </c>
    </row>
    <row r="414" spans="1:23" ht="12.75">
      <c r="M414" s="6"/>
    </row>
    <row r="415" spans="1:23" ht="12.75">
      <c r="M415" s="6"/>
    </row>
    <row r="416" spans="1:23" ht="12.75" customHeight="1">
      <c r="M416" s="6"/>
    </row>
    <row r="417" spans="13:13" ht="12.75" customHeight="1">
      <c r="M417" s="6"/>
    </row>
    <row r="418" spans="13:13" ht="12.75" customHeight="1">
      <c r="M418" s="6"/>
    </row>
    <row r="419" spans="13:13" ht="12.75" customHeight="1">
      <c r="M419" s="6"/>
    </row>
    <row r="420" spans="13:13" ht="12.75" customHeight="1">
      <c r="M420" s="6"/>
    </row>
    <row r="421" spans="13:13" ht="12.75" customHeight="1">
      <c r="M421" s="6"/>
    </row>
    <row r="422" spans="13:13" ht="12.75" customHeight="1">
      <c r="M422" s="6"/>
    </row>
    <row r="423" spans="13:13" ht="12.75" customHeight="1">
      <c r="M423" s="6"/>
    </row>
    <row r="424" spans="13:13" ht="12.75" customHeight="1">
      <c r="M424" s="6"/>
    </row>
    <row r="425" spans="13:13" ht="12.75" customHeight="1">
      <c r="M425" s="6"/>
    </row>
    <row r="426" spans="13:13" ht="12.75" customHeight="1">
      <c r="M426" s="6"/>
    </row>
    <row r="427" spans="13:13" ht="12.75" customHeight="1">
      <c r="M427" s="6"/>
    </row>
    <row r="428" spans="13:13" ht="12.75" customHeight="1">
      <c r="M428" s="6"/>
    </row>
    <row r="429" spans="13:13" ht="12.75" customHeight="1">
      <c r="M429" s="6"/>
    </row>
    <row r="430" spans="13:13" ht="12.75" customHeight="1">
      <c r="M430" s="6"/>
    </row>
    <row r="431" spans="13:13" ht="12.75" customHeight="1">
      <c r="M431" s="6"/>
    </row>
    <row r="432" spans="13:13" ht="12.75" customHeight="1">
      <c r="M432" s="6"/>
    </row>
    <row r="433" spans="13:13" ht="12.75" customHeight="1">
      <c r="M433" s="6"/>
    </row>
    <row r="434" spans="13:13" ht="12.75" customHeight="1">
      <c r="M434" s="6"/>
    </row>
    <row r="435" spans="13:13" ht="12.75" customHeight="1">
      <c r="M435" s="6"/>
    </row>
    <row r="436" spans="13:13" ht="12.75" customHeight="1">
      <c r="M436" s="6"/>
    </row>
    <row r="437" spans="13:13" ht="12.75" customHeight="1">
      <c r="M437" s="6"/>
    </row>
    <row r="438" spans="13:13" ht="12.75" customHeight="1">
      <c r="M438" s="6"/>
    </row>
    <row r="439" spans="13:13" ht="12.75" customHeight="1">
      <c r="M439" s="6"/>
    </row>
    <row r="440" spans="13:13" ht="12.75" customHeight="1">
      <c r="M440" s="6"/>
    </row>
    <row r="441" spans="13:13" ht="12.75" customHeight="1">
      <c r="M441" s="6"/>
    </row>
    <row r="442" spans="13:13" ht="12.75" customHeight="1">
      <c r="M442" s="6"/>
    </row>
    <row r="443" spans="13:13" ht="12.75" customHeight="1">
      <c r="M443" s="6"/>
    </row>
    <row r="444" spans="13:13" ht="12.75" customHeight="1">
      <c r="M444" s="6"/>
    </row>
    <row r="445" spans="13:13" ht="12.75" customHeight="1">
      <c r="M445" s="6"/>
    </row>
    <row r="446" spans="13:13" ht="12.75" customHeight="1">
      <c r="M446" s="6"/>
    </row>
    <row r="447" spans="13:13" ht="12.75" customHeight="1">
      <c r="M447" s="6"/>
    </row>
    <row r="448" spans="13:13" ht="12.75" customHeight="1">
      <c r="M448" s="6"/>
    </row>
    <row r="449" spans="13:13" ht="12.75" customHeight="1">
      <c r="M449" s="6"/>
    </row>
    <row r="450" spans="13:13" ht="12.75" customHeight="1">
      <c r="M450" s="6"/>
    </row>
    <row r="451" spans="13:13" ht="12.75" customHeight="1">
      <c r="M451" s="6"/>
    </row>
    <row r="452" spans="13:13" ht="12.75" customHeight="1">
      <c r="M452" s="6"/>
    </row>
    <row r="453" spans="13:13" ht="12.75" customHeight="1">
      <c r="M453" s="6"/>
    </row>
    <row r="454" spans="13:13" ht="12.75" customHeight="1">
      <c r="M454" s="6"/>
    </row>
    <row r="455" spans="13:13" ht="12.75" customHeight="1">
      <c r="M455" s="6"/>
    </row>
    <row r="456" spans="13:13" ht="12.75" customHeight="1">
      <c r="M456" s="6"/>
    </row>
    <row r="457" spans="13:13" ht="12.75" customHeight="1">
      <c r="M457" s="6"/>
    </row>
    <row r="458" spans="13:13" ht="12.75" customHeight="1">
      <c r="M458" s="6"/>
    </row>
    <row r="459" spans="13:13" ht="12.75" customHeight="1">
      <c r="M459" s="6"/>
    </row>
    <row r="460" spans="13:13" ht="12.75" customHeight="1">
      <c r="M460" s="6"/>
    </row>
    <row r="461" spans="13:13" ht="12.75" customHeight="1">
      <c r="M461" s="6"/>
    </row>
    <row r="462" spans="13:13" ht="12.75" customHeight="1">
      <c r="M462" s="6"/>
    </row>
    <row r="463" spans="13:13" ht="12.75" customHeight="1">
      <c r="M463" s="6"/>
    </row>
    <row r="464" spans="13:13" ht="12.75" customHeight="1">
      <c r="M464" s="6"/>
    </row>
    <row r="465" spans="13:13" ht="12.75" customHeight="1">
      <c r="M465" s="6"/>
    </row>
    <row r="466" spans="13:13" ht="12.75" customHeight="1">
      <c r="M466" s="6"/>
    </row>
    <row r="467" spans="13:13" ht="12.75" customHeight="1">
      <c r="M467" s="6"/>
    </row>
    <row r="468" spans="13:13" ht="12.75" customHeight="1">
      <c r="M468" s="6"/>
    </row>
    <row r="469" spans="13:13" ht="12.75" customHeight="1">
      <c r="M469" s="6"/>
    </row>
    <row r="470" spans="13:13" ht="12.75" customHeight="1">
      <c r="M470" s="6"/>
    </row>
    <row r="471" spans="13:13" ht="12.75" customHeight="1">
      <c r="M471" s="6"/>
    </row>
    <row r="472" spans="13:13" ht="12.75" customHeight="1">
      <c r="M472" s="6"/>
    </row>
    <row r="473" spans="13:13" ht="12.75" customHeight="1">
      <c r="M473" s="6"/>
    </row>
    <row r="474" spans="13:13" ht="12.75" customHeight="1">
      <c r="M474" s="6"/>
    </row>
    <row r="475" spans="13:13" ht="12.75" customHeight="1">
      <c r="M475" s="6"/>
    </row>
    <row r="476" spans="13:13" ht="12.75" customHeight="1">
      <c r="M476" s="6"/>
    </row>
    <row r="477" spans="13:13" ht="12.75" customHeight="1">
      <c r="M477" s="6"/>
    </row>
    <row r="478" spans="13:13" ht="12.75" customHeight="1">
      <c r="M478" s="6"/>
    </row>
    <row r="479" spans="13:13" ht="12.75" customHeight="1">
      <c r="M479" s="6"/>
    </row>
    <row r="480" spans="13:13" ht="12.75" customHeight="1">
      <c r="M480" s="6"/>
    </row>
    <row r="481" spans="13:13" ht="12.75" customHeight="1">
      <c r="M481" s="6"/>
    </row>
    <row r="482" spans="13:13" ht="12.75" customHeight="1">
      <c r="M482" s="6"/>
    </row>
    <row r="483" spans="13:13" ht="12.75" customHeight="1">
      <c r="M483" s="6"/>
    </row>
    <row r="484" spans="13:13" ht="12.75" customHeight="1">
      <c r="M484" s="6"/>
    </row>
    <row r="485" spans="13:13" ht="12.75" customHeight="1">
      <c r="M485" s="6"/>
    </row>
    <row r="486" spans="13:13" ht="12.75" customHeight="1">
      <c r="M486" s="6"/>
    </row>
    <row r="487" spans="13:13" ht="12.75" customHeight="1">
      <c r="M487" s="6"/>
    </row>
    <row r="488" spans="13:13" ht="12.75" customHeight="1">
      <c r="M488" s="6"/>
    </row>
    <row r="489" spans="13:13" ht="12.75" customHeight="1">
      <c r="M489" s="6"/>
    </row>
    <row r="490" spans="13:13" ht="12.75" customHeight="1">
      <c r="M490" s="6"/>
    </row>
    <row r="491" spans="13:13" ht="12.75" customHeight="1">
      <c r="M491" s="6"/>
    </row>
    <row r="492" spans="13:13" ht="12.75" customHeight="1">
      <c r="M492" s="6"/>
    </row>
    <row r="493" spans="13:13" ht="12.75" customHeight="1">
      <c r="M493" s="6"/>
    </row>
    <row r="494" spans="13:13" ht="12.75" customHeight="1">
      <c r="M494" s="6"/>
    </row>
    <row r="495" spans="13:13" ht="12.75" customHeight="1">
      <c r="M495" s="6"/>
    </row>
    <row r="496" spans="13:13" ht="12.75" customHeight="1">
      <c r="M496" s="6"/>
    </row>
    <row r="497" spans="13:13" ht="12.75" customHeight="1">
      <c r="M497" s="6"/>
    </row>
    <row r="498" spans="13:13" ht="12.75" customHeight="1">
      <c r="M498" s="6"/>
    </row>
    <row r="499" spans="13:13" ht="12.75" customHeight="1">
      <c r="M499" s="6"/>
    </row>
    <row r="500" spans="13:13" ht="12.75" customHeight="1">
      <c r="M500" s="6"/>
    </row>
    <row r="501" spans="13:13" ht="12.75" customHeight="1">
      <c r="M501" s="6"/>
    </row>
    <row r="502" spans="13:13" ht="12.75" customHeight="1">
      <c r="M502" s="6"/>
    </row>
    <row r="503" spans="13:13" ht="12.75" customHeight="1">
      <c r="M503" s="6"/>
    </row>
    <row r="504" spans="13:13" ht="12.75" customHeight="1">
      <c r="M504" s="6"/>
    </row>
    <row r="505" spans="13:13" ht="12.75" customHeight="1">
      <c r="M505" s="6"/>
    </row>
    <row r="506" spans="13:13" ht="12.75" customHeight="1">
      <c r="M506" s="6"/>
    </row>
    <row r="507" spans="13:13" ht="12.75" customHeight="1">
      <c r="M507" s="6"/>
    </row>
    <row r="508" spans="13:13" ht="12.75" customHeight="1">
      <c r="M508" s="6"/>
    </row>
    <row r="509" spans="13:13" ht="12.75" customHeight="1">
      <c r="M509" s="6"/>
    </row>
    <row r="510" spans="13:13" ht="12.75" customHeight="1">
      <c r="M510" s="6"/>
    </row>
    <row r="511" spans="13:13" ht="12.75" customHeight="1">
      <c r="M511" s="6"/>
    </row>
    <row r="512" spans="13:13" ht="12.75" customHeight="1">
      <c r="M512" s="6"/>
    </row>
    <row r="513" spans="13:13" ht="12.75" customHeight="1">
      <c r="M513" s="6"/>
    </row>
    <row r="514" spans="13:13" ht="12.75" customHeight="1">
      <c r="M514" s="6"/>
    </row>
    <row r="515" spans="13:13" ht="12.75" customHeight="1">
      <c r="M515" s="6"/>
    </row>
    <row r="516" spans="13:13" ht="12.75" customHeight="1">
      <c r="M516" s="6"/>
    </row>
    <row r="517" spans="13:13" ht="12.75" customHeight="1">
      <c r="M517" s="6"/>
    </row>
    <row r="518" spans="13:13" ht="12.75" customHeight="1">
      <c r="M518" s="6"/>
    </row>
    <row r="519" spans="13:13" ht="12.75" customHeight="1">
      <c r="M519" s="6"/>
    </row>
    <row r="520" spans="13:13" ht="12.75" customHeight="1">
      <c r="M520" s="6"/>
    </row>
    <row r="521" spans="13:13" ht="12.75" customHeight="1">
      <c r="M521" s="6"/>
    </row>
    <row r="522" spans="13:13" ht="12.75" customHeight="1">
      <c r="M522" s="6"/>
    </row>
    <row r="523" spans="13:13" ht="12.75" customHeight="1">
      <c r="M523" s="6"/>
    </row>
    <row r="524" spans="13:13" ht="12.75" customHeight="1">
      <c r="M524" s="6"/>
    </row>
    <row r="525" spans="13:13" ht="12.75" customHeight="1">
      <c r="M525" s="6"/>
    </row>
    <row r="526" spans="13:13" ht="12.75" customHeight="1">
      <c r="M526" s="6"/>
    </row>
    <row r="527" spans="13:13" ht="12.75" customHeight="1">
      <c r="M527" s="6"/>
    </row>
    <row r="528" spans="13:13" ht="12.75" customHeight="1">
      <c r="M528" s="6"/>
    </row>
    <row r="529" spans="13:13" ht="12.75" customHeight="1">
      <c r="M529" s="6"/>
    </row>
    <row r="530" spans="13:13" ht="12.75" customHeight="1">
      <c r="M530" s="6"/>
    </row>
    <row r="531" spans="13:13" ht="12.75" customHeight="1">
      <c r="M531" s="6"/>
    </row>
    <row r="532" spans="13:13" ht="12.75" customHeight="1">
      <c r="M532" s="6"/>
    </row>
    <row r="533" spans="13:13" ht="12.75" customHeight="1">
      <c r="M533" s="6"/>
    </row>
    <row r="534" spans="13:13" ht="12.75" customHeight="1">
      <c r="M534" s="6"/>
    </row>
    <row r="535" spans="13:13" ht="12.75" customHeight="1">
      <c r="M535" s="6"/>
    </row>
    <row r="536" spans="13:13" ht="12.75" customHeight="1">
      <c r="M536" s="6"/>
    </row>
    <row r="537" spans="13:13" ht="12.75" customHeight="1">
      <c r="M537" s="6"/>
    </row>
    <row r="538" spans="13:13" ht="12.75" customHeight="1">
      <c r="M538" s="6"/>
    </row>
    <row r="539" spans="13:13" ht="12.75" customHeight="1">
      <c r="M539" s="6"/>
    </row>
    <row r="540" spans="13:13" ht="12.75" customHeight="1">
      <c r="M540" s="6"/>
    </row>
    <row r="541" spans="13:13" ht="12.75" customHeight="1">
      <c r="M541" s="6"/>
    </row>
    <row r="542" spans="13:13" ht="12.75" customHeight="1">
      <c r="M542" s="6"/>
    </row>
    <row r="543" spans="13:13" ht="12.75" customHeight="1">
      <c r="M543" s="6"/>
    </row>
    <row r="544" spans="13:13" ht="12.75" customHeight="1">
      <c r="M544" s="6"/>
    </row>
    <row r="545" spans="13:13" ht="12.75" customHeight="1">
      <c r="M545" s="6"/>
    </row>
    <row r="546" spans="13:13" ht="12.75" customHeight="1">
      <c r="M546" s="6"/>
    </row>
    <row r="547" spans="13:13" ht="12.75" customHeight="1">
      <c r="M547" s="6"/>
    </row>
    <row r="548" spans="13:13" ht="12.75" customHeight="1">
      <c r="M548" s="6"/>
    </row>
    <row r="549" spans="13:13" ht="12.75" customHeight="1">
      <c r="M549" s="6"/>
    </row>
    <row r="550" spans="13:13" ht="12.75" customHeight="1">
      <c r="M550" s="6"/>
    </row>
    <row r="551" spans="13:13" ht="12.75" customHeight="1">
      <c r="M551" s="6"/>
    </row>
    <row r="552" spans="13:13" ht="12.75" customHeight="1">
      <c r="M552" s="6"/>
    </row>
    <row r="553" spans="13:13" ht="12.75" customHeight="1">
      <c r="M553" s="6"/>
    </row>
    <row r="554" spans="13:13" ht="12.75" customHeight="1">
      <c r="M554" s="6"/>
    </row>
    <row r="555" spans="13:13" ht="12.75" customHeight="1">
      <c r="M555" s="6"/>
    </row>
    <row r="556" spans="13:13" ht="12.75" customHeight="1">
      <c r="M556" s="6"/>
    </row>
    <row r="557" spans="13:13" ht="12.75" customHeight="1">
      <c r="M557" s="6"/>
    </row>
    <row r="558" spans="13:13" ht="12.75" customHeight="1">
      <c r="M558" s="6"/>
    </row>
    <row r="559" spans="13:13" ht="12.75" customHeight="1">
      <c r="M559" s="6"/>
    </row>
    <row r="560" spans="13:13" ht="12.75" customHeight="1">
      <c r="M560" s="6"/>
    </row>
    <row r="561" spans="13:13" ht="12.75" customHeight="1">
      <c r="M561" s="6"/>
    </row>
    <row r="562" spans="13:13" ht="12.75" customHeight="1">
      <c r="M562" s="6"/>
    </row>
    <row r="563" spans="13:13" ht="12.75" customHeight="1">
      <c r="M563" s="6"/>
    </row>
    <row r="564" spans="13:13" ht="12.75" customHeight="1">
      <c r="M564" s="6"/>
    </row>
    <row r="565" spans="13:13" ht="12.75" customHeight="1">
      <c r="M565" s="6"/>
    </row>
    <row r="566" spans="13:13" ht="12.75" customHeight="1">
      <c r="M566" s="6"/>
    </row>
    <row r="567" spans="13:13" ht="12.75" customHeight="1">
      <c r="M567" s="6"/>
    </row>
    <row r="568" spans="13:13" ht="12.75" customHeight="1">
      <c r="M568" s="6"/>
    </row>
    <row r="569" spans="13:13" ht="12.75" customHeight="1">
      <c r="M569" s="6"/>
    </row>
    <row r="570" spans="13:13" ht="12.75" customHeight="1">
      <c r="M570" s="6"/>
    </row>
    <row r="571" spans="13:13" ht="12.75" customHeight="1">
      <c r="M571" s="6"/>
    </row>
    <row r="572" spans="13:13" ht="12.75" customHeight="1">
      <c r="M572" s="6"/>
    </row>
    <row r="573" spans="13:13" ht="12.75" customHeight="1">
      <c r="M573" s="6"/>
    </row>
    <row r="574" spans="13:13" ht="12.75" customHeight="1">
      <c r="M574" s="6"/>
    </row>
    <row r="575" spans="13:13" ht="12.75" customHeight="1">
      <c r="M575" s="6"/>
    </row>
    <row r="576" spans="13:13" ht="12.75" customHeight="1">
      <c r="M576" s="6"/>
    </row>
    <row r="577" spans="13:13" ht="12.75" customHeight="1">
      <c r="M577" s="6"/>
    </row>
    <row r="578" spans="13:13" ht="12.75" customHeight="1">
      <c r="M578" s="6"/>
    </row>
    <row r="579" spans="13:13" ht="12.75" customHeight="1">
      <c r="M579" s="6"/>
    </row>
    <row r="580" spans="13:13" ht="12.75" customHeight="1">
      <c r="M580" s="6"/>
    </row>
    <row r="581" spans="13:13" ht="12.75" customHeight="1">
      <c r="M581" s="6"/>
    </row>
    <row r="582" spans="13:13" ht="12.75" customHeight="1">
      <c r="M582" s="6"/>
    </row>
    <row r="583" spans="13:13" ht="12.75" customHeight="1">
      <c r="M583" s="6"/>
    </row>
    <row r="584" spans="13:13" ht="12.75" customHeight="1">
      <c r="M584" s="6"/>
    </row>
    <row r="585" spans="13:13" ht="12.75" customHeight="1">
      <c r="M585" s="6"/>
    </row>
    <row r="586" spans="13:13" ht="12.75" customHeight="1">
      <c r="M586" s="6"/>
    </row>
    <row r="587" spans="13:13" ht="12.75" customHeight="1">
      <c r="M587" s="6"/>
    </row>
    <row r="588" spans="13:13" ht="12.75" customHeight="1">
      <c r="M588" s="6"/>
    </row>
    <row r="589" spans="13:13" ht="12.75" customHeight="1">
      <c r="M589" s="6"/>
    </row>
    <row r="590" spans="13:13" ht="12.75" customHeight="1">
      <c r="M590" s="6"/>
    </row>
    <row r="591" spans="13:13" ht="12.75" customHeight="1">
      <c r="M591" s="6"/>
    </row>
    <row r="592" spans="13:13" ht="12.75" customHeight="1">
      <c r="M592" s="6"/>
    </row>
    <row r="593" spans="13:13" ht="12.75" customHeight="1">
      <c r="M593" s="6"/>
    </row>
    <row r="594" spans="13:13" ht="12.75" customHeight="1">
      <c r="M594" s="6"/>
    </row>
    <row r="595" spans="13:13" ht="12.75" customHeight="1">
      <c r="M595" s="6"/>
    </row>
    <row r="596" spans="13:13" ht="12.75" customHeight="1">
      <c r="M596" s="6"/>
    </row>
    <row r="597" spans="13:13" ht="12.75" customHeight="1">
      <c r="M597" s="6"/>
    </row>
    <row r="598" spans="13:13" ht="12.75" customHeight="1">
      <c r="M598" s="6"/>
    </row>
    <row r="599" spans="13:13" ht="12.75" customHeight="1">
      <c r="M599" s="6"/>
    </row>
    <row r="600" spans="13:13" ht="12.75" customHeight="1">
      <c r="M600" s="6"/>
    </row>
    <row r="601" spans="13:13" ht="12.75" customHeight="1">
      <c r="M601" s="6"/>
    </row>
    <row r="602" spans="13:13" ht="12.75" customHeight="1">
      <c r="M602" s="6"/>
    </row>
    <row r="603" spans="13:13" ht="12.75" customHeight="1">
      <c r="M603" s="6"/>
    </row>
    <row r="604" spans="13:13" ht="12.75" customHeight="1">
      <c r="M604" s="6"/>
    </row>
    <row r="605" spans="13:13" ht="12.75" customHeight="1">
      <c r="M605" s="6"/>
    </row>
    <row r="606" spans="13:13" ht="12.75" customHeight="1">
      <c r="M606" s="6"/>
    </row>
    <row r="607" spans="13:13" ht="12.75" customHeight="1">
      <c r="M607" s="6"/>
    </row>
    <row r="608" spans="13:13" ht="12.75" customHeight="1">
      <c r="M608" s="6"/>
    </row>
    <row r="609" spans="13:13" ht="12.75" customHeight="1">
      <c r="M609" s="6"/>
    </row>
    <row r="610" spans="13:13" ht="12.75" customHeight="1">
      <c r="M610" s="6"/>
    </row>
    <row r="611" spans="13:13" ht="12.75" customHeight="1">
      <c r="M611" s="6"/>
    </row>
    <row r="612" spans="13:13" ht="12.75" customHeight="1">
      <c r="M612" s="6"/>
    </row>
    <row r="613" spans="13:13" ht="12.75" customHeight="1">
      <c r="M613" s="6"/>
    </row>
    <row r="614" spans="13:13" ht="12.75" customHeight="1">
      <c r="M614" s="6"/>
    </row>
    <row r="615" spans="13:13" ht="12.75" customHeight="1">
      <c r="M615" s="6"/>
    </row>
    <row r="616" spans="13:13" ht="12.75" customHeight="1">
      <c r="M616" s="6"/>
    </row>
    <row r="617" spans="13:13" ht="12.75" customHeight="1">
      <c r="M617" s="6"/>
    </row>
    <row r="618" spans="13:13" ht="12.75" customHeight="1">
      <c r="M618" s="6"/>
    </row>
    <row r="619" spans="13:13" ht="12.75" customHeight="1">
      <c r="M619" s="6"/>
    </row>
    <row r="620" spans="13:13" ht="12.75" customHeight="1">
      <c r="M620" s="6"/>
    </row>
    <row r="621" spans="13:13" ht="12.75" customHeight="1">
      <c r="M621" s="6"/>
    </row>
    <row r="622" spans="13:13" ht="12.75" customHeight="1">
      <c r="M622" s="6"/>
    </row>
    <row r="623" spans="13:13" ht="12.75" customHeight="1">
      <c r="M623" s="6"/>
    </row>
    <row r="624" spans="13:13" ht="12.75" customHeight="1">
      <c r="M624" s="6"/>
    </row>
    <row r="625" spans="13:13" ht="12.75" customHeight="1">
      <c r="M625" s="6"/>
    </row>
    <row r="626" spans="13:13" ht="12.75" customHeight="1">
      <c r="M626" s="6"/>
    </row>
    <row r="627" spans="13:13" ht="12.75" customHeight="1">
      <c r="M627" s="6"/>
    </row>
    <row r="628" spans="13:13" ht="12.75" customHeight="1">
      <c r="M628" s="6"/>
    </row>
    <row r="629" spans="13:13" ht="12.75" customHeight="1">
      <c r="M629" s="6"/>
    </row>
    <row r="630" spans="13:13" ht="12.75" customHeight="1">
      <c r="M630" s="6"/>
    </row>
    <row r="631" spans="13:13" ht="12.75" customHeight="1">
      <c r="M631" s="6"/>
    </row>
    <row r="632" spans="13:13" ht="12.75" customHeight="1">
      <c r="M632" s="6"/>
    </row>
    <row r="633" spans="13:13" ht="12.75" customHeight="1">
      <c r="M633" s="6"/>
    </row>
    <row r="634" spans="13:13" ht="12.75" customHeight="1">
      <c r="M634" s="6"/>
    </row>
    <row r="635" spans="13:13" ht="12.75" customHeight="1">
      <c r="M635" s="6"/>
    </row>
    <row r="636" spans="13:13" ht="12.75" customHeight="1">
      <c r="M636" s="6"/>
    </row>
    <row r="637" spans="13:13" ht="12.75" customHeight="1">
      <c r="M637" s="6"/>
    </row>
    <row r="638" spans="13:13" ht="12.75" customHeight="1">
      <c r="M638" s="6"/>
    </row>
    <row r="639" spans="13:13" ht="12.75" customHeight="1">
      <c r="M639" s="6"/>
    </row>
    <row r="640" spans="13:13" ht="12.75" customHeight="1">
      <c r="M640" s="6"/>
    </row>
    <row r="641" spans="13:13" ht="12.75" customHeight="1">
      <c r="M641" s="6"/>
    </row>
    <row r="642" spans="13:13" ht="12.75" customHeight="1">
      <c r="M642" s="6"/>
    </row>
    <row r="643" spans="13:13" ht="12.75" customHeight="1">
      <c r="M643" s="6"/>
    </row>
    <row r="644" spans="13:13" ht="12.75" customHeight="1">
      <c r="M644" s="6"/>
    </row>
    <row r="645" spans="13:13" ht="12.75" customHeight="1">
      <c r="M645" s="6"/>
    </row>
    <row r="646" spans="13:13" ht="12.75" customHeight="1">
      <c r="M646" s="6"/>
    </row>
    <row r="647" spans="13:13" ht="12.75" customHeight="1">
      <c r="M647" s="6"/>
    </row>
    <row r="648" spans="13:13" ht="12.75" customHeight="1">
      <c r="M648" s="6"/>
    </row>
    <row r="649" spans="13:13" ht="12.75" customHeight="1">
      <c r="M649" s="6"/>
    </row>
    <row r="650" spans="13:13" ht="12.75" customHeight="1">
      <c r="M650" s="6"/>
    </row>
    <row r="651" spans="13:13" ht="12.75" customHeight="1">
      <c r="M651" s="6"/>
    </row>
    <row r="652" spans="13:13" ht="12.75" customHeight="1">
      <c r="M652" s="6"/>
    </row>
    <row r="653" spans="13:13" ht="12.75" customHeight="1">
      <c r="M653" s="6"/>
    </row>
    <row r="654" spans="13:13" ht="12.75" customHeight="1">
      <c r="M654" s="6"/>
    </row>
    <row r="655" spans="13:13" ht="12.75" customHeight="1">
      <c r="M655" s="6"/>
    </row>
    <row r="656" spans="13:13" ht="12.75" customHeight="1">
      <c r="M656" s="6"/>
    </row>
    <row r="657" spans="13:13" ht="12.75" customHeight="1">
      <c r="M657" s="6"/>
    </row>
    <row r="658" spans="13:13" ht="12.75" customHeight="1">
      <c r="M658" s="6"/>
    </row>
    <row r="659" spans="13:13" ht="12.75" customHeight="1">
      <c r="M659" s="6"/>
    </row>
    <row r="660" spans="13:13" ht="12.75" customHeight="1">
      <c r="M660" s="6"/>
    </row>
    <row r="661" spans="13:13" ht="12.75" customHeight="1">
      <c r="M661" s="6"/>
    </row>
    <row r="662" spans="13:13" ht="12.75" customHeight="1">
      <c r="M662" s="6"/>
    </row>
    <row r="663" spans="13:13" ht="12.75" customHeight="1">
      <c r="M663" s="6"/>
    </row>
    <row r="664" spans="13:13" ht="12.75" customHeight="1">
      <c r="M664" s="6"/>
    </row>
    <row r="665" spans="13:13" ht="12.75" customHeight="1">
      <c r="M665" s="6"/>
    </row>
    <row r="666" spans="13:13" ht="12.75" customHeight="1">
      <c r="M666" s="6"/>
    </row>
    <row r="667" spans="13:13" ht="12.75" customHeight="1">
      <c r="M667" s="6"/>
    </row>
    <row r="668" spans="13:13" ht="12.75" customHeight="1">
      <c r="M668" s="6"/>
    </row>
    <row r="669" spans="13:13" ht="12.75" customHeight="1">
      <c r="M669" s="6"/>
    </row>
    <row r="670" spans="13:13" ht="12.75" customHeight="1">
      <c r="M670" s="6"/>
    </row>
    <row r="671" spans="13:13" ht="12.75" customHeight="1">
      <c r="M671" s="6"/>
    </row>
    <row r="672" spans="13:13" ht="12.75" customHeight="1">
      <c r="M672" s="6"/>
    </row>
    <row r="673" spans="13:13" ht="12.75" customHeight="1">
      <c r="M673" s="6"/>
    </row>
    <row r="674" spans="13:13" ht="12.75" customHeight="1">
      <c r="M674" s="6"/>
    </row>
    <row r="675" spans="13:13" ht="12.75" customHeight="1">
      <c r="M675" s="6"/>
    </row>
    <row r="676" spans="13:13" ht="12.75" customHeight="1">
      <c r="M676" s="6"/>
    </row>
    <row r="677" spans="13:13" ht="12.75" customHeight="1">
      <c r="M677" s="6"/>
    </row>
    <row r="678" spans="13:13" ht="12.75" customHeight="1">
      <c r="M678" s="6"/>
    </row>
    <row r="679" spans="13:13" ht="12.75" customHeight="1">
      <c r="M679" s="6"/>
    </row>
    <row r="680" spans="13:13" ht="12.75" customHeight="1">
      <c r="M680" s="6"/>
    </row>
    <row r="681" spans="13:13" ht="12.75" customHeight="1">
      <c r="M681" s="6"/>
    </row>
    <row r="682" spans="13:13" ht="12.75" customHeight="1">
      <c r="M682" s="6"/>
    </row>
    <row r="683" spans="13:13" ht="12.75" customHeight="1">
      <c r="M683" s="6"/>
    </row>
    <row r="684" spans="13:13" ht="12.75" customHeight="1">
      <c r="M684" s="6"/>
    </row>
    <row r="685" spans="13:13" ht="12.75" customHeight="1">
      <c r="M685" s="6"/>
    </row>
    <row r="686" spans="13:13" ht="12.75" customHeight="1">
      <c r="M686" s="6"/>
    </row>
    <row r="687" spans="13:13" ht="12.75" customHeight="1">
      <c r="M687" s="6"/>
    </row>
    <row r="688" spans="13:13" ht="12.75" customHeight="1">
      <c r="M688" s="6"/>
    </row>
    <row r="689" spans="13:13" ht="12.75" customHeight="1">
      <c r="M689" s="6"/>
    </row>
    <row r="690" spans="13:13" ht="12.75" customHeight="1">
      <c r="M690" s="6"/>
    </row>
    <row r="691" spans="13:13" ht="12.75" customHeight="1">
      <c r="M691" s="6"/>
    </row>
    <row r="692" spans="13:13" ht="12.75" customHeight="1">
      <c r="M692" s="6"/>
    </row>
    <row r="693" spans="13:13" ht="12.75" customHeight="1">
      <c r="M693" s="6"/>
    </row>
    <row r="694" spans="13:13" ht="12.75" customHeight="1">
      <c r="M694" s="6"/>
    </row>
    <row r="695" spans="13:13" ht="12.75" customHeight="1">
      <c r="M695" s="6"/>
    </row>
    <row r="696" spans="13:13" ht="12.75" customHeight="1">
      <c r="M696" s="6"/>
    </row>
    <row r="697" spans="13:13" ht="12.75" customHeight="1">
      <c r="M697" s="6"/>
    </row>
    <row r="698" spans="13:13" ht="12.75" customHeight="1">
      <c r="M698" s="6"/>
    </row>
    <row r="699" spans="13:13" ht="12.75" customHeight="1">
      <c r="M699" s="6"/>
    </row>
    <row r="700" spans="13:13" ht="12.75" customHeight="1">
      <c r="M700" s="6"/>
    </row>
    <row r="701" spans="13:13" ht="12.75" customHeight="1">
      <c r="M701" s="6"/>
    </row>
    <row r="702" spans="13:13" ht="12.75" customHeight="1">
      <c r="M702" s="6"/>
    </row>
    <row r="703" spans="13:13" ht="12.75" customHeight="1">
      <c r="M703" s="6"/>
    </row>
    <row r="704" spans="13:13" ht="12.75" customHeight="1">
      <c r="M704" s="6"/>
    </row>
    <row r="705" spans="13:13" ht="12.75" customHeight="1">
      <c r="M705" s="6"/>
    </row>
    <row r="706" spans="13:13" ht="12.75" customHeight="1">
      <c r="M706" s="6"/>
    </row>
    <row r="707" spans="13:13" ht="12.75" customHeight="1">
      <c r="M707" s="6"/>
    </row>
    <row r="708" spans="13:13" ht="12.75" customHeight="1">
      <c r="M708" s="6"/>
    </row>
    <row r="709" spans="13:13" ht="12.75" customHeight="1">
      <c r="M709" s="6"/>
    </row>
    <row r="710" spans="13:13" ht="12.75" customHeight="1">
      <c r="M710" s="6"/>
    </row>
    <row r="711" spans="13:13" ht="12.75" customHeight="1">
      <c r="M711" s="6"/>
    </row>
    <row r="712" spans="13:13" ht="12.75" customHeight="1">
      <c r="M712" s="6"/>
    </row>
    <row r="713" spans="13:13" ht="12.75" customHeight="1">
      <c r="M713" s="6"/>
    </row>
    <row r="714" spans="13:13" ht="12.75" customHeight="1">
      <c r="M714" s="6"/>
    </row>
    <row r="715" spans="13:13" ht="12.75" customHeight="1">
      <c r="M715" s="6"/>
    </row>
    <row r="716" spans="13:13" ht="12.75" customHeight="1">
      <c r="M716" s="6"/>
    </row>
    <row r="717" spans="13:13" ht="12.75" customHeight="1">
      <c r="M717" s="6"/>
    </row>
    <row r="718" spans="13:13" ht="12.75" customHeight="1">
      <c r="M718" s="6"/>
    </row>
    <row r="719" spans="13:13" ht="12.75" customHeight="1">
      <c r="M719" s="6"/>
    </row>
    <row r="720" spans="13:13" ht="12.75" customHeight="1">
      <c r="M720" s="6"/>
    </row>
    <row r="721" spans="13:13" ht="12.75" customHeight="1">
      <c r="M721" s="6"/>
    </row>
    <row r="722" spans="13:13" ht="12.75" customHeight="1">
      <c r="M722" s="6"/>
    </row>
    <row r="723" spans="13:13" ht="12.75" customHeight="1">
      <c r="M723" s="6"/>
    </row>
    <row r="724" spans="13:13" ht="12.75" customHeight="1">
      <c r="M724" s="6"/>
    </row>
    <row r="725" spans="13:13" ht="12.75" customHeight="1">
      <c r="M725" s="6"/>
    </row>
    <row r="726" spans="13:13" ht="12.75" customHeight="1">
      <c r="M726" s="6"/>
    </row>
    <row r="727" spans="13:13" ht="12.75" customHeight="1">
      <c r="M727" s="6"/>
    </row>
    <row r="728" spans="13:13" ht="12.75" customHeight="1">
      <c r="M728" s="6"/>
    </row>
    <row r="729" spans="13:13" ht="12.75" customHeight="1">
      <c r="M729" s="6"/>
    </row>
    <row r="730" spans="13:13" ht="12.75" customHeight="1">
      <c r="M730" s="6"/>
    </row>
    <row r="731" spans="13:13" ht="12.75" customHeight="1">
      <c r="M731" s="6"/>
    </row>
    <row r="732" spans="13:13" ht="12.75" customHeight="1">
      <c r="M732" s="6"/>
    </row>
    <row r="733" spans="13:13" ht="12.75" customHeight="1">
      <c r="M733" s="6"/>
    </row>
    <row r="734" spans="13:13" ht="12.75" customHeight="1">
      <c r="M734" s="6"/>
    </row>
    <row r="735" spans="13:13" ht="12.75" customHeight="1">
      <c r="M735" s="6"/>
    </row>
    <row r="736" spans="13:13" ht="12.75" customHeight="1">
      <c r="M736" s="6"/>
    </row>
    <row r="737" spans="13:13" ht="12.75" customHeight="1">
      <c r="M737" s="6"/>
    </row>
    <row r="738" spans="13:13" ht="12.75" customHeight="1">
      <c r="M738" s="6"/>
    </row>
    <row r="739" spans="13:13" ht="12.75" customHeight="1">
      <c r="M739" s="6"/>
    </row>
    <row r="740" spans="13:13" ht="12.75" customHeight="1">
      <c r="M740" s="6"/>
    </row>
    <row r="741" spans="13:13" ht="12.75" customHeight="1">
      <c r="M741" s="6"/>
    </row>
    <row r="742" spans="13:13" ht="12.75" customHeight="1">
      <c r="M742" s="6"/>
    </row>
    <row r="743" spans="13:13" ht="12.75" customHeight="1">
      <c r="M743" s="6"/>
    </row>
    <row r="744" spans="13:13" ht="12.75" customHeight="1">
      <c r="M744" s="6"/>
    </row>
    <row r="745" spans="13:13" ht="12.75" customHeight="1">
      <c r="M745" s="6"/>
    </row>
    <row r="746" spans="13:13" ht="12.75" customHeight="1">
      <c r="M746" s="6"/>
    </row>
    <row r="747" spans="13:13" ht="12.75" customHeight="1">
      <c r="M747" s="6"/>
    </row>
    <row r="748" spans="13:13" ht="12.75" customHeight="1">
      <c r="M748" s="6"/>
    </row>
    <row r="749" spans="13:13" ht="12.75" customHeight="1">
      <c r="M749" s="6"/>
    </row>
    <row r="750" spans="13:13" ht="12.75" customHeight="1">
      <c r="M750" s="6"/>
    </row>
    <row r="751" spans="13:13" ht="12.75" customHeight="1">
      <c r="M751" s="6"/>
    </row>
    <row r="752" spans="13:13" ht="12.75" customHeight="1">
      <c r="M752" s="6"/>
    </row>
    <row r="753" spans="13:13" ht="12.75" customHeight="1">
      <c r="M753" s="6"/>
    </row>
    <row r="754" spans="13:13" ht="12.75" customHeight="1">
      <c r="M754" s="6"/>
    </row>
    <row r="755" spans="13:13" ht="12.75" customHeight="1">
      <c r="M755" s="6"/>
    </row>
    <row r="756" spans="13:13" ht="12.75" customHeight="1">
      <c r="M756" s="6"/>
    </row>
    <row r="757" spans="13:13" ht="12.75" customHeight="1">
      <c r="M757" s="6"/>
    </row>
    <row r="758" spans="13:13" ht="12.75" customHeight="1">
      <c r="M758" s="6"/>
    </row>
    <row r="759" spans="13:13" ht="12.75" customHeight="1">
      <c r="M759" s="6"/>
    </row>
    <row r="760" spans="13:13" ht="12.75" customHeight="1">
      <c r="M760" s="6"/>
    </row>
    <row r="761" spans="13:13" ht="12.75" customHeight="1">
      <c r="M761" s="6"/>
    </row>
    <row r="762" spans="13:13" ht="12.75" customHeight="1">
      <c r="M762" s="6"/>
    </row>
    <row r="763" spans="13:13" ht="12.75" customHeight="1">
      <c r="M763" s="6"/>
    </row>
    <row r="764" spans="13:13" ht="12.75" customHeight="1">
      <c r="M764" s="6"/>
    </row>
    <row r="765" spans="13:13" ht="12.75" customHeight="1">
      <c r="M765" s="6"/>
    </row>
    <row r="766" spans="13:13" ht="12.75" customHeight="1">
      <c r="M766" s="6"/>
    </row>
    <row r="767" spans="13:13" ht="12.75" customHeight="1">
      <c r="M767" s="6"/>
    </row>
    <row r="768" spans="13:13" ht="12.75" customHeight="1">
      <c r="M768" s="6"/>
    </row>
    <row r="769" spans="13:13" ht="12.75" customHeight="1">
      <c r="M769" s="6"/>
    </row>
    <row r="770" spans="13:13" ht="12.75" customHeight="1">
      <c r="M770" s="6"/>
    </row>
    <row r="771" spans="13:13" ht="12.75" customHeight="1">
      <c r="M771" s="6"/>
    </row>
    <row r="772" spans="13:13" ht="12.75" customHeight="1">
      <c r="M772" s="6"/>
    </row>
    <row r="773" spans="13:13" ht="12.75" customHeight="1">
      <c r="M773" s="6"/>
    </row>
    <row r="774" spans="13:13" ht="12.75" customHeight="1">
      <c r="M774" s="6"/>
    </row>
    <row r="775" spans="13:13" ht="12.75" customHeight="1">
      <c r="M775" s="6"/>
    </row>
    <row r="776" spans="13:13" ht="12.75" customHeight="1">
      <c r="M776" s="6"/>
    </row>
    <row r="777" spans="13:13" ht="12.75" customHeight="1">
      <c r="M777" s="6"/>
    </row>
    <row r="778" spans="13:13" ht="12.75" customHeight="1">
      <c r="M778" s="6"/>
    </row>
    <row r="779" spans="13:13" ht="12.75" customHeight="1">
      <c r="M779" s="6"/>
    </row>
    <row r="780" spans="13:13" ht="12.75" customHeight="1">
      <c r="M780" s="6"/>
    </row>
    <row r="781" spans="13:13" ht="12.75" customHeight="1">
      <c r="M781" s="6"/>
    </row>
    <row r="782" spans="13:13" ht="12.75" customHeight="1">
      <c r="M782" s="6"/>
    </row>
    <row r="783" spans="13:13" ht="12.75" customHeight="1">
      <c r="M783" s="6"/>
    </row>
    <row r="784" spans="13:13" ht="12.75" customHeight="1">
      <c r="M784" s="6"/>
    </row>
    <row r="785" spans="13:13" ht="12.75" customHeight="1">
      <c r="M785" s="6"/>
    </row>
    <row r="786" spans="13:13" ht="12.75" customHeight="1">
      <c r="M786" s="6"/>
    </row>
    <row r="787" spans="13:13" ht="12.75" customHeight="1">
      <c r="M787" s="6"/>
    </row>
    <row r="788" spans="13:13" ht="12.75" customHeight="1">
      <c r="M788" s="6"/>
    </row>
    <row r="789" spans="13:13" ht="12.75" customHeight="1">
      <c r="M789" s="6"/>
    </row>
    <row r="790" spans="13:13" ht="12.75" customHeight="1">
      <c r="M790" s="6"/>
    </row>
    <row r="791" spans="13:13" ht="12.75" customHeight="1">
      <c r="M791" s="6"/>
    </row>
    <row r="792" spans="13:13" ht="12.75" customHeight="1">
      <c r="M792" s="6"/>
    </row>
    <row r="793" spans="13:13" ht="12.75" customHeight="1">
      <c r="M793" s="6"/>
    </row>
    <row r="794" spans="13:13" ht="12.75" customHeight="1">
      <c r="M794" s="6"/>
    </row>
    <row r="795" spans="13:13" ht="12.75" customHeight="1">
      <c r="M795" s="6"/>
    </row>
    <row r="796" spans="13:13" ht="12.75" customHeight="1">
      <c r="M796" s="6"/>
    </row>
    <row r="797" spans="13:13" ht="12.75" customHeight="1">
      <c r="M797" s="6"/>
    </row>
    <row r="798" spans="13:13" ht="12.75" customHeight="1">
      <c r="M798" s="6"/>
    </row>
    <row r="799" spans="13:13" ht="12.75" customHeight="1">
      <c r="M799" s="6"/>
    </row>
    <row r="800" spans="13:13" ht="12.75" customHeight="1">
      <c r="M800" s="6"/>
    </row>
    <row r="801" spans="13:13" ht="12.75" customHeight="1">
      <c r="M801" s="6"/>
    </row>
    <row r="802" spans="13:13" ht="12.75" customHeight="1">
      <c r="M802" s="6"/>
    </row>
    <row r="803" spans="13:13" ht="12.75" customHeight="1">
      <c r="M803" s="6"/>
    </row>
    <row r="804" spans="13:13" ht="12.75" customHeight="1">
      <c r="M804" s="6"/>
    </row>
    <row r="805" spans="13:13" ht="12.75" customHeight="1">
      <c r="M805" s="6"/>
    </row>
    <row r="806" spans="13:13" ht="12.75" customHeight="1">
      <c r="M806" s="6"/>
    </row>
    <row r="807" spans="13:13" ht="12.75" customHeight="1">
      <c r="M807" s="6"/>
    </row>
    <row r="808" spans="13:13" ht="12.75" customHeight="1">
      <c r="M808" s="6"/>
    </row>
    <row r="809" spans="13:13" ht="12.75" customHeight="1">
      <c r="M809" s="6"/>
    </row>
    <row r="810" spans="13:13" ht="12.75" customHeight="1">
      <c r="M810" s="6"/>
    </row>
    <row r="811" spans="13:13" ht="12.75" customHeight="1">
      <c r="M811" s="6"/>
    </row>
    <row r="812" spans="13:13" ht="12.75" customHeight="1">
      <c r="M812" s="6"/>
    </row>
    <row r="813" spans="13:13" ht="12.75" customHeight="1">
      <c r="M813" s="6"/>
    </row>
    <row r="814" spans="13:13" ht="12.75" customHeight="1">
      <c r="M814" s="6"/>
    </row>
    <row r="815" spans="13:13" ht="12.75" customHeight="1">
      <c r="M815" s="6"/>
    </row>
    <row r="816" spans="13:13" ht="12.75" customHeight="1">
      <c r="M816" s="6"/>
    </row>
    <row r="817" spans="13:13" ht="12.75" customHeight="1">
      <c r="M817" s="6"/>
    </row>
    <row r="818" spans="13:13" ht="12.75" customHeight="1">
      <c r="M818" s="6"/>
    </row>
    <row r="819" spans="13:13" ht="12.75" customHeight="1">
      <c r="M819" s="6"/>
    </row>
    <row r="820" spans="13:13" ht="12.75" customHeight="1">
      <c r="M820" s="6"/>
    </row>
    <row r="821" spans="13:13" ht="12.75" customHeight="1">
      <c r="M821" s="6"/>
    </row>
    <row r="822" spans="13:13" ht="12.75" customHeight="1">
      <c r="M822" s="6"/>
    </row>
    <row r="823" spans="13:13" ht="12.75" customHeight="1">
      <c r="M823" s="6"/>
    </row>
    <row r="824" spans="13:13" ht="12.75" customHeight="1">
      <c r="M824" s="6"/>
    </row>
    <row r="825" spans="13:13" ht="12.75" customHeight="1">
      <c r="M825" s="6"/>
    </row>
    <row r="826" spans="13:13" ht="12.75" customHeight="1">
      <c r="M826" s="6"/>
    </row>
    <row r="827" spans="13:13" ht="12.75" customHeight="1">
      <c r="M827" s="6"/>
    </row>
    <row r="828" spans="13:13" ht="12.75" customHeight="1">
      <c r="M828" s="6"/>
    </row>
    <row r="829" spans="13:13" ht="12.75" customHeight="1">
      <c r="M829" s="6"/>
    </row>
    <row r="830" spans="13:13" ht="12.75" customHeight="1">
      <c r="M830" s="6"/>
    </row>
    <row r="831" spans="13:13" ht="12.75" customHeight="1">
      <c r="M831" s="6"/>
    </row>
    <row r="832" spans="13:13" ht="12.75" customHeight="1">
      <c r="M832" s="6"/>
    </row>
    <row r="833" spans="13:13" ht="12.75" customHeight="1">
      <c r="M833" s="6"/>
    </row>
    <row r="834" spans="13:13" ht="12.75" customHeight="1">
      <c r="M834" s="6"/>
    </row>
    <row r="835" spans="13:13" ht="12.75" customHeight="1">
      <c r="M835" s="6"/>
    </row>
    <row r="836" spans="13:13" ht="12.75" customHeight="1">
      <c r="M836" s="6"/>
    </row>
    <row r="837" spans="13:13" ht="12.75" customHeight="1">
      <c r="M837" s="6"/>
    </row>
    <row r="838" spans="13:13" ht="12.75" customHeight="1">
      <c r="M838" s="6"/>
    </row>
    <row r="839" spans="13:13" ht="12.75" customHeight="1">
      <c r="M839" s="6"/>
    </row>
    <row r="840" spans="13:13" ht="12.75" customHeight="1">
      <c r="M840" s="6"/>
    </row>
    <row r="841" spans="13:13" ht="12.75" customHeight="1">
      <c r="M841" s="6"/>
    </row>
    <row r="842" spans="13:13" ht="12.75" customHeight="1">
      <c r="M842" s="6"/>
    </row>
    <row r="843" spans="13:13" ht="12.75" customHeight="1">
      <c r="M843" s="6"/>
    </row>
    <row r="844" spans="13:13" ht="12.75" customHeight="1">
      <c r="M844" s="6"/>
    </row>
    <row r="845" spans="13:13" ht="12.75" customHeight="1">
      <c r="M845" s="6"/>
    </row>
    <row r="846" spans="13:13" ht="12.75" customHeight="1">
      <c r="M846" s="6"/>
    </row>
    <row r="847" spans="13:13" ht="12.75" customHeight="1">
      <c r="M847" s="6"/>
    </row>
    <row r="848" spans="13:13" ht="12.75" customHeight="1">
      <c r="M848" s="6"/>
    </row>
    <row r="849" spans="13:13" ht="12.75" customHeight="1">
      <c r="M849" s="6"/>
    </row>
    <row r="850" spans="13:13" ht="12.75" customHeight="1">
      <c r="M850" s="6"/>
    </row>
    <row r="851" spans="13:13" ht="12.75" customHeight="1">
      <c r="M851" s="6"/>
    </row>
    <row r="852" spans="13:13" ht="12.75" customHeight="1">
      <c r="M852" s="6"/>
    </row>
    <row r="853" spans="13:13" ht="12.75" customHeight="1">
      <c r="M853" s="6"/>
    </row>
    <row r="854" spans="13:13" ht="12.75" customHeight="1">
      <c r="M854" s="6"/>
    </row>
    <row r="855" spans="13:13" ht="12.75" customHeight="1">
      <c r="M855" s="6"/>
    </row>
    <row r="856" spans="13:13" ht="12.75" customHeight="1">
      <c r="M856" s="6"/>
    </row>
    <row r="857" spans="13:13" ht="12.75" customHeight="1">
      <c r="M857" s="6"/>
    </row>
    <row r="858" spans="13:13" ht="12.75" customHeight="1">
      <c r="M858" s="6"/>
    </row>
    <row r="859" spans="13:13" ht="12.75" customHeight="1">
      <c r="M859" s="6"/>
    </row>
    <row r="860" spans="13:13" ht="12.75" customHeight="1">
      <c r="M860" s="6"/>
    </row>
    <row r="861" spans="13:13" ht="12.75" customHeight="1">
      <c r="M861" s="6"/>
    </row>
    <row r="862" spans="13:13" ht="12.75" customHeight="1">
      <c r="M862" s="6"/>
    </row>
    <row r="863" spans="13:13" ht="12.75" customHeight="1">
      <c r="M863" s="6"/>
    </row>
    <row r="864" spans="13:13" ht="12.75" customHeight="1">
      <c r="M864" s="6"/>
    </row>
    <row r="865" spans="13:13" ht="12.75" customHeight="1">
      <c r="M865" s="6"/>
    </row>
    <row r="866" spans="13:13" ht="12.75" customHeight="1">
      <c r="M866" s="6"/>
    </row>
    <row r="867" spans="13:13" ht="12.75" customHeight="1">
      <c r="M867" s="6"/>
    </row>
    <row r="868" spans="13:13" ht="12.75" customHeight="1">
      <c r="M868" s="6"/>
    </row>
    <row r="869" spans="13:13" ht="12.75" customHeight="1">
      <c r="M869" s="6"/>
    </row>
    <row r="870" spans="13:13" ht="12.75" customHeight="1">
      <c r="M870" s="6"/>
    </row>
    <row r="871" spans="13:13" ht="12.75" customHeight="1">
      <c r="M871" s="6"/>
    </row>
    <row r="872" spans="13:13" ht="12.75" customHeight="1">
      <c r="M872" s="6"/>
    </row>
    <row r="873" spans="13:13" ht="12.75" customHeight="1">
      <c r="M873" s="6"/>
    </row>
    <row r="874" spans="13:13" ht="12.75" customHeight="1">
      <c r="M874" s="6"/>
    </row>
    <row r="875" spans="13:13" ht="12.75" customHeight="1">
      <c r="M875" s="6"/>
    </row>
    <row r="876" spans="13:13" ht="12.75" customHeight="1">
      <c r="M876" s="6"/>
    </row>
    <row r="877" spans="13:13" ht="12.75" customHeight="1">
      <c r="M877" s="6"/>
    </row>
    <row r="878" spans="13:13" ht="12.75" customHeight="1">
      <c r="M878" s="6"/>
    </row>
    <row r="879" spans="13:13" ht="12.75" customHeight="1">
      <c r="M879" s="6"/>
    </row>
    <row r="880" spans="13:13" ht="12.75" customHeight="1">
      <c r="M880" s="6"/>
    </row>
    <row r="881" spans="13:13" ht="12.75" customHeight="1">
      <c r="M881" s="6"/>
    </row>
    <row r="882" spans="13:13" ht="12.75" customHeight="1">
      <c r="M882" s="6"/>
    </row>
    <row r="883" spans="13:13" ht="12.75" customHeight="1">
      <c r="M883" s="6"/>
    </row>
    <row r="884" spans="13:13" ht="12.75" customHeight="1">
      <c r="M884" s="6"/>
    </row>
    <row r="885" spans="13:13" ht="12.75" customHeight="1">
      <c r="M885" s="6"/>
    </row>
    <row r="886" spans="13:13" ht="12.75" customHeight="1">
      <c r="M886" s="6"/>
    </row>
    <row r="887" spans="13:13" ht="12.75" customHeight="1">
      <c r="M887" s="6"/>
    </row>
    <row r="888" spans="13:13" ht="12.75" customHeight="1">
      <c r="M888" s="6"/>
    </row>
    <row r="889" spans="13:13" ht="12.75" customHeight="1">
      <c r="M889" s="6"/>
    </row>
    <row r="890" spans="13:13" ht="12.75" customHeight="1">
      <c r="M890" s="6"/>
    </row>
    <row r="891" spans="13:13" ht="12.75" customHeight="1">
      <c r="M891" s="6"/>
    </row>
    <row r="892" spans="13:13" ht="12.75" customHeight="1">
      <c r="M892" s="6"/>
    </row>
    <row r="893" spans="13:13" ht="12.75" customHeight="1">
      <c r="M893" s="6"/>
    </row>
    <row r="894" spans="13:13" ht="12.75" customHeight="1">
      <c r="M894" s="6"/>
    </row>
    <row r="895" spans="13:13" ht="12.75" customHeight="1">
      <c r="M895" s="6"/>
    </row>
    <row r="896" spans="13:13" ht="12.75" customHeight="1">
      <c r="M896" s="6"/>
    </row>
    <row r="897" spans="13:13" ht="12.75" customHeight="1">
      <c r="M897" s="6"/>
    </row>
    <row r="898" spans="13:13" ht="12.75" customHeight="1">
      <c r="M898" s="6"/>
    </row>
    <row r="899" spans="13:13" ht="12.75" customHeight="1">
      <c r="M899" s="6"/>
    </row>
    <row r="900" spans="13:13" ht="12.75" customHeight="1">
      <c r="M900" s="6"/>
    </row>
    <row r="901" spans="13:13" ht="12.75" customHeight="1">
      <c r="M901" s="6"/>
    </row>
    <row r="902" spans="13:13" ht="12.75" customHeight="1">
      <c r="M902" s="6"/>
    </row>
    <row r="903" spans="13:13" ht="12.75" customHeight="1">
      <c r="M903" s="6"/>
    </row>
    <row r="904" spans="13:13" ht="12.75" customHeight="1">
      <c r="M904" s="6"/>
    </row>
    <row r="905" spans="13:13" ht="12.75" customHeight="1">
      <c r="M905" s="6"/>
    </row>
    <row r="906" spans="13:13" ht="12.75" customHeight="1">
      <c r="M906" s="6"/>
    </row>
    <row r="907" spans="13:13" ht="12.75" customHeight="1">
      <c r="M907" s="6"/>
    </row>
    <row r="908" spans="13:13" ht="12.75" customHeight="1">
      <c r="M908" s="6"/>
    </row>
    <row r="909" spans="13:13" ht="12.75" customHeight="1">
      <c r="M909" s="6"/>
    </row>
    <row r="910" spans="13:13" ht="12.75" customHeight="1">
      <c r="M910" s="6"/>
    </row>
    <row r="911" spans="13:13" ht="12.75" customHeight="1">
      <c r="M911" s="6"/>
    </row>
    <row r="912" spans="13:13" ht="12.75" customHeight="1">
      <c r="M912" s="6"/>
    </row>
    <row r="913" spans="13:13" ht="12.75" customHeight="1">
      <c r="M913" s="6"/>
    </row>
    <row r="914" spans="13:13" ht="12.75" customHeight="1">
      <c r="M914" s="6"/>
    </row>
    <row r="915" spans="13:13" ht="12.75" customHeight="1">
      <c r="M915" s="6"/>
    </row>
    <row r="916" spans="13:13" ht="12.75" customHeight="1">
      <c r="M916" s="6"/>
    </row>
    <row r="917" spans="13:13" ht="12.75" customHeight="1">
      <c r="M917" s="6"/>
    </row>
    <row r="918" spans="13:13" ht="12.75" customHeight="1">
      <c r="M918" s="6"/>
    </row>
    <row r="919" spans="13:13" ht="12.75" customHeight="1">
      <c r="M919" s="6"/>
    </row>
    <row r="920" spans="13:13" ht="12.75" customHeight="1">
      <c r="M920" s="6"/>
    </row>
    <row r="921" spans="13:13" ht="12.75" customHeight="1">
      <c r="M921" s="6"/>
    </row>
    <row r="922" spans="13:13" ht="12.75" customHeight="1">
      <c r="M922" s="6"/>
    </row>
    <row r="923" spans="13:13" ht="12.75" customHeight="1">
      <c r="M923" s="6"/>
    </row>
    <row r="924" spans="13:13" ht="12.75" customHeight="1">
      <c r="M924" s="6"/>
    </row>
    <row r="925" spans="13:13" ht="12.75" customHeight="1">
      <c r="M925" s="6"/>
    </row>
    <row r="926" spans="13:13" ht="12.75" customHeight="1">
      <c r="M926" s="6"/>
    </row>
    <row r="927" spans="13:13" ht="12.75" customHeight="1">
      <c r="M927" s="6"/>
    </row>
    <row r="928" spans="13:13" ht="12.75" customHeight="1">
      <c r="M928" s="6"/>
    </row>
    <row r="929" spans="13:13" ht="12.75" customHeight="1">
      <c r="M929" s="6"/>
    </row>
    <row r="930" spans="13:13" ht="12.75" customHeight="1">
      <c r="M930" s="6"/>
    </row>
    <row r="931" spans="13:13" ht="12.75" customHeight="1">
      <c r="M931" s="6"/>
    </row>
    <row r="932" spans="13:13" ht="12.75" customHeight="1">
      <c r="M932" s="6"/>
    </row>
    <row r="933" spans="13:13" ht="12.75" customHeight="1">
      <c r="M933" s="6"/>
    </row>
    <row r="934" spans="13:13" ht="12.75" customHeight="1">
      <c r="M934" s="6"/>
    </row>
    <row r="935" spans="13:13" ht="12.75" customHeight="1">
      <c r="M935" s="6"/>
    </row>
    <row r="936" spans="13:13" ht="12.75" customHeight="1">
      <c r="M936" s="6"/>
    </row>
    <row r="937" spans="13:13" ht="12.75" customHeight="1">
      <c r="M937" s="6"/>
    </row>
    <row r="938" spans="13:13" ht="12.75" customHeight="1">
      <c r="M938" s="6"/>
    </row>
    <row r="939" spans="13:13" ht="12.75" customHeight="1">
      <c r="M939" s="6"/>
    </row>
    <row r="940" spans="13:13" ht="12.75" customHeight="1">
      <c r="M940" s="6"/>
    </row>
    <row r="941" spans="13:13" ht="12.75" customHeight="1">
      <c r="M941" s="6"/>
    </row>
    <row r="942" spans="13:13" ht="12.75" customHeight="1">
      <c r="M942" s="6"/>
    </row>
    <row r="943" spans="13:13" ht="12.75" customHeight="1">
      <c r="M943" s="6"/>
    </row>
    <row r="944" spans="13:13" ht="12.75" customHeight="1">
      <c r="M944" s="6"/>
    </row>
    <row r="945" spans="13:13" ht="12.75" customHeight="1">
      <c r="M945" s="6"/>
    </row>
    <row r="946" spans="13:13" ht="12.75" customHeight="1">
      <c r="M946" s="6"/>
    </row>
    <row r="947" spans="13:13" ht="12.75" customHeight="1">
      <c r="M947" s="6"/>
    </row>
    <row r="948" spans="13:13" ht="12.75" customHeight="1">
      <c r="M948" s="6"/>
    </row>
    <row r="949" spans="13:13" ht="12.75" customHeight="1">
      <c r="M949" s="6"/>
    </row>
    <row r="950" spans="13:13" ht="12.75" customHeight="1">
      <c r="M950" s="6"/>
    </row>
    <row r="951" spans="13:13" ht="12.75" customHeight="1">
      <c r="M951" s="6"/>
    </row>
    <row r="952" spans="13:13" ht="12.75" customHeight="1">
      <c r="M952" s="6"/>
    </row>
    <row r="953" spans="13:13" ht="12.75" customHeight="1">
      <c r="M953" s="6"/>
    </row>
    <row r="954" spans="13:13" ht="12.75" customHeight="1">
      <c r="M954" s="6"/>
    </row>
    <row r="955" spans="13:13" ht="12.75" customHeight="1">
      <c r="M955" s="6"/>
    </row>
    <row r="956" spans="13:13" ht="12.75" customHeight="1">
      <c r="M956" s="6"/>
    </row>
    <row r="957" spans="13:13" ht="12.75" customHeight="1">
      <c r="M957" s="6"/>
    </row>
    <row r="958" spans="13:13" ht="12.75" customHeight="1">
      <c r="M958" s="6"/>
    </row>
    <row r="959" spans="13:13" ht="12.75" customHeight="1">
      <c r="M959" s="6"/>
    </row>
    <row r="960" spans="13:13" ht="12.75" customHeight="1">
      <c r="M960" s="6"/>
    </row>
    <row r="961" spans="13:13" ht="12.75" customHeight="1">
      <c r="M961" s="6"/>
    </row>
    <row r="962" spans="13:13" ht="12.75" customHeight="1">
      <c r="M962" s="6"/>
    </row>
    <row r="963" spans="13:13" ht="12.75" customHeight="1">
      <c r="M963" s="6"/>
    </row>
    <row r="964" spans="13:13" ht="12.75" customHeight="1">
      <c r="M964" s="6"/>
    </row>
    <row r="965" spans="13:13" ht="12.75" customHeight="1">
      <c r="M965" s="6"/>
    </row>
    <row r="966" spans="13:13" ht="12.75" customHeight="1">
      <c r="M966" s="6"/>
    </row>
    <row r="967" spans="13:13" ht="12.75" customHeight="1">
      <c r="M967" s="6"/>
    </row>
    <row r="968" spans="13:13" ht="12.75" customHeight="1">
      <c r="M968" s="6"/>
    </row>
    <row r="969" spans="13:13" ht="12.75" customHeight="1">
      <c r="M969" s="6"/>
    </row>
    <row r="970" spans="13:13" ht="12.75" customHeight="1">
      <c r="M970" s="6"/>
    </row>
    <row r="971" spans="13:13" ht="12.75" customHeight="1">
      <c r="M971" s="6"/>
    </row>
    <row r="972" spans="13:13" ht="12.75" customHeight="1">
      <c r="M972" s="6"/>
    </row>
    <row r="973" spans="13:13" ht="12.75" customHeight="1">
      <c r="M973" s="6"/>
    </row>
    <row r="974" spans="13:13" ht="12.75" customHeight="1">
      <c r="M974" s="6"/>
    </row>
    <row r="975" spans="13:13" ht="12.75" customHeight="1">
      <c r="M975" s="6"/>
    </row>
    <row r="976" spans="13:13" ht="12.75" customHeight="1">
      <c r="M976" s="6"/>
    </row>
    <row r="977" spans="13:13" ht="12.75" customHeight="1">
      <c r="M977" s="6"/>
    </row>
    <row r="978" spans="13:13" ht="12.75" customHeight="1">
      <c r="M978" s="6"/>
    </row>
    <row r="979" spans="13:13" ht="12.75" customHeight="1">
      <c r="M979" s="6"/>
    </row>
    <row r="980" spans="13:13" ht="12.75" customHeight="1">
      <c r="M980" s="6"/>
    </row>
    <row r="981" spans="13:13" ht="12.75" customHeight="1">
      <c r="M981" s="6"/>
    </row>
    <row r="982" spans="13:13" ht="12.75" customHeight="1">
      <c r="M982" s="6"/>
    </row>
    <row r="983" spans="13:13" ht="12.75" customHeight="1">
      <c r="M983" s="6"/>
    </row>
    <row r="984" spans="13:13" ht="12.75" customHeight="1">
      <c r="M984" s="6"/>
    </row>
    <row r="985" spans="13:13" ht="12.75" customHeight="1">
      <c r="M985" s="6"/>
    </row>
    <row r="986" spans="13:13" ht="12.75" customHeight="1">
      <c r="M986" s="6"/>
    </row>
    <row r="987" spans="13:13" ht="12.75" customHeight="1">
      <c r="M987" s="6"/>
    </row>
    <row r="988" spans="13:13" ht="12.75" customHeight="1">
      <c r="M988" s="6"/>
    </row>
    <row r="989" spans="13:13" ht="12.75" customHeight="1">
      <c r="M989" s="6"/>
    </row>
    <row r="990" spans="13:13" ht="12.75" customHeight="1">
      <c r="M990" s="6"/>
    </row>
    <row r="991" spans="13:13" ht="12.75" customHeight="1">
      <c r="M991" s="6"/>
    </row>
    <row r="992" spans="13:13" ht="12.75" customHeight="1">
      <c r="M992" s="6"/>
    </row>
    <row r="993" spans="13:13" ht="12.75" customHeight="1">
      <c r="M993" s="6"/>
    </row>
    <row r="994" spans="13:13" ht="12.75" customHeight="1">
      <c r="M994" s="6"/>
    </row>
    <row r="995" spans="13:13" ht="12.75" customHeight="1">
      <c r="M995" s="6"/>
    </row>
    <row r="996" spans="13:13" ht="12.75" customHeight="1">
      <c r="M996" s="6"/>
    </row>
    <row r="997" spans="13:13" ht="12.75" customHeight="1">
      <c r="M997" s="6"/>
    </row>
    <row r="998" spans="13:13" ht="12.75" customHeight="1">
      <c r="M998" s="6"/>
    </row>
    <row r="999" spans="13:13" ht="12.75" customHeight="1">
      <c r="M999" s="6"/>
    </row>
    <row r="1000" spans="13:13" ht="12.75" customHeight="1">
      <c r="M1000" s="6"/>
    </row>
  </sheetData>
  <mergeCells count="116">
    <mergeCell ref="A229:A241"/>
    <mergeCell ref="A156:A182"/>
    <mergeCell ref="A203:A227"/>
    <mergeCell ref="B156:B182"/>
    <mergeCell ref="B183:D183"/>
    <mergeCell ref="N106:P106"/>
    <mergeCell ref="N123:P123"/>
    <mergeCell ref="M8:M26"/>
    <mergeCell ref="M85:M105"/>
    <mergeCell ref="M28:M61"/>
    <mergeCell ref="M124:M143"/>
    <mergeCell ref="N28:N61"/>
    <mergeCell ref="N62:P62"/>
    <mergeCell ref="N84:P84"/>
    <mergeCell ref="M63:M83"/>
    <mergeCell ref="A48:A78"/>
    <mergeCell ref="B132:B154"/>
    <mergeCell ref="B102:B121"/>
    <mergeCell ref="A132:A154"/>
    <mergeCell ref="A102:A121"/>
    <mergeCell ref="A184:A201"/>
    <mergeCell ref="B184:B201"/>
    <mergeCell ref="B203:B227"/>
    <mergeCell ref="B202:D202"/>
    <mergeCell ref="A26:A46"/>
    <mergeCell ref="B122:D122"/>
    <mergeCell ref="B101:D101"/>
    <mergeCell ref="B80:B100"/>
    <mergeCell ref="B364:D364"/>
    <mergeCell ref="B388:D388"/>
    <mergeCell ref="A365:A387"/>
    <mergeCell ref="B337:B363"/>
    <mergeCell ref="A337:A363"/>
    <mergeCell ref="B278:D278"/>
    <mergeCell ref="B296:D296"/>
    <mergeCell ref="A297:A307"/>
    <mergeCell ref="B308:D308"/>
    <mergeCell ref="B309:B335"/>
    <mergeCell ref="B336:D336"/>
    <mergeCell ref="A279:A295"/>
    <mergeCell ref="A309:A335"/>
    <mergeCell ref="B155:D155"/>
    <mergeCell ref="B261:D261"/>
    <mergeCell ref="B242:D242"/>
    <mergeCell ref="A243:A260"/>
    <mergeCell ref="B228:D228"/>
    <mergeCell ref="B229:B241"/>
    <mergeCell ref="B243:B260"/>
    <mergeCell ref="M107:M122"/>
    <mergeCell ref="N107:N122"/>
    <mergeCell ref="M356:M371"/>
    <mergeCell ref="M308:M330"/>
    <mergeCell ref="M332:M354"/>
    <mergeCell ref="N145:N157"/>
    <mergeCell ref="B26:B46"/>
    <mergeCell ref="B47:D47"/>
    <mergeCell ref="B79:D79"/>
    <mergeCell ref="B48:B78"/>
    <mergeCell ref="N308:N330"/>
    <mergeCell ref="M256:M288"/>
    <mergeCell ref="M206:M223"/>
    <mergeCell ref="M225:M254"/>
    <mergeCell ref="N206:N223"/>
    <mergeCell ref="N225:N254"/>
    <mergeCell ref="N356:N371"/>
    <mergeCell ref="N332:N354"/>
    <mergeCell ref="M290:M306"/>
    <mergeCell ref="N290:N306"/>
    <mergeCell ref="A1:W1"/>
    <mergeCell ref="B4:W4"/>
    <mergeCell ref="B8:B24"/>
    <mergeCell ref="N8:N26"/>
    <mergeCell ref="A8:A24"/>
    <mergeCell ref="B25:D25"/>
    <mergeCell ref="N27:P27"/>
    <mergeCell ref="N372:P372"/>
    <mergeCell ref="N355:P355"/>
    <mergeCell ref="N331:P331"/>
    <mergeCell ref="N159:N183"/>
    <mergeCell ref="N144:P144"/>
    <mergeCell ref="N158:P158"/>
    <mergeCell ref="N124:N143"/>
    <mergeCell ref="N255:P255"/>
    <mergeCell ref="N289:P289"/>
    <mergeCell ref="N307:P307"/>
    <mergeCell ref="N224:P224"/>
    <mergeCell ref="N184:P184"/>
    <mergeCell ref="N205:P205"/>
    <mergeCell ref="M159:M183"/>
    <mergeCell ref="M145:M157"/>
    <mergeCell ref="N63:N83"/>
    <mergeCell ref="N256:N288"/>
    <mergeCell ref="M406:M411"/>
    <mergeCell ref="N406:N411"/>
    <mergeCell ref="N412:P412"/>
    <mergeCell ref="M413:P413"/>
    <mergeCell ref="N390:P390"/>
    <mergeCell ref="N391:N404"/>
    <mergeCell ref="N405:P405"/>
    <mergeCell ref="A123:A130"/>
    <mergeCell ref="A80:A100"/>
    <mergeCell ref="B123:B130"/>
    <mergeCell ref="B131:D131"/>
    <mergeCell ref="B297:B307"/>
    <mergeCell ref="B262:B277"/>
    <mergeCell ref="B279:B295"/>
    <mergeCell ref="B365:B387"/>
    <mergeCell ref="A262:A277"/>
    <mergeCell ref="A389:A413"/>
    <mergeCell ref="B389:B413"/>
    <mergeCell ref="M185:M204"/>
    <mergeCell ref="N185:N204"/>
    <mergeCell ref="M391:M404"/>
    <mergeCell ref="M373:M389"/>
    <mergeCell ref="N373:N389"/>
    <mergeCell ref="N85:N105"/>
  </mergeCells>
  <pageMargins left="0.24" right="0.2" top="0.17" bottom="0.44" header="0" footer="0"/>
  <pageSetup fitToHeight="0" orientation="landscape"/>
  <headerFooter>
    <oddFooter>&amp;LSource: Office of the Accountant-General of the Federation&amp;CPage &amp;P of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000"/>
  <sheetViews>
    <sheetView tabSelected="1" topLeftCell="A30" workbookViewId="0">
      <selection activeCell="A45" sqref="A45:XFD56"/>
    </sheetView>
  </sheetViews>
  <sheetFormatPr defaultColWidth="14.42578125" defaultRowHeight="15" customHeight="1"/>
  <cols>
    <col min="1" max="1" width="8.7109375" customWidth="1"/>
    <col min="2" max="2" width="24.140625" customWidth="1"/>
    <col min="3" max="3" width="8.7109375" customWidth="1"/>
    <col min="4" max="4" width="25.5703125" customWidth="1"/>
    <col min="5" max="5" width="24" customWidth="1"/>
    <col min="6" max="7" width="25.5703125" customWidth="1"/>
    <col min="8" max="8" width="23.42578125" customWidth="1"/>
    <col min="9" max="9" width="25" customWidth="1"/>
    <col min="10" max="10" width="26.140625" customWidth="1"/>
    <col min="11" max="11" width="8.42578125" customWidth="1"/>
    <col min="12" max="26" width="8.7109375" customWidth="1"/>
  </cols>
  <sheetData>
    <row r="1" spans="1:11" ht="30" customHeight="1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 ht="12.75" customHeight="1">
      <c r="A2" s="123"/>
      <c r="B2" s="111"/>
      <c r="C2" s="111"/>
      <c r="D2" s="111"/>
      <c r="E2" s="111"/>
      <c r="F2" s="111"/>
      <c r="G2" s="111"/>
      <c r="H2" s="111"/>
      <c r="I2" s="111"/>
      <c r="J2" s="111"/>
      <c r="K2" s="109"/>
    </row>
    <row r="3" spans="1:11" ht="36.75" customHeight="1">
      <c r="A3" s="124" t="s">
        <v>138</v>
      </c>
      <c r="B3" s="111"/>
      <c r="C3" s="111"/>
      <c r="D3" s="111"/>
      <c r="E3" s="111"/>
      <c r="F3" s="111"/>
      <c r="G3" s="111"/>
      <c r="H3" s="111"/>
      <c r="I3" s="111"/>
      <c r="J3" s="111"/>
      <c r="K3" s="109"/>
    </row>
    <row r="4" spans="1:11" ht="12.75" customHeight="1">
      <c r="A4" s="81"/>
      <c r="B4" s="82">
        <v>1</v>
      </c>
      <c r="C4" s="82">
        <v>2</v>
      </c>
      <c r="D4" s="82">
        <v>3</v>
      </c>
      <c r="E4" s="82">
        <v>4</v>
      </c>
      <c r="F4" s="82">
        <v>5</v>
      </c>
      <c r="G4" s="82">
        <v>6</v>
      </c>
      <c r="H4" s="82">
        <v>7</v>
      </c>
      <c r="I4" s="82">
        <v>8</v>
      </c>
      <c r="J4" s="83" t="s">
        <v>139</v>
      </c>
      <c r="K4" s="84"/>
    </row>
    <row r="5" spans="1:11" ht="71.25" customHeight="1">
      <c r="A5" s="85" t="s">
        <v>7</v>
      </c>
      <c r="B5" s="85" t="s">
        <v>8</v>
      </c>
      <c r="C5" s="86" t="s">
        <v>10</v>
      </c>
      <c r="D5" s="87" t="s">
        <v>11</v>
      </c>
      <c r="E5" s="88" t="s">
        <v>26</v>
      </c>
      <c r="F5" s="87" t="s">
        <v>56</v>
      </c>
      <c r="G5" s="87" t="s">
        <v>146</v>
      </c>
      <c r="H5" s="59" t="s">
        <v>147</v>
      </c>
      <c r="I5" s="85" t="s">
        <v>51</v>
      </c>
      <c r="J5" s="85" t="s">
        <v>30</v>
      </c>
      <c r="K5" s="85" t="s">
        <v>7</v>
      </c>
    </row>
    <row r="6" spans="1:11" ht="12.75" customHeight="1">
      <c r="A6" s="35"/>
      <c r="B6" s="35"/>
      <c r="C6" s="35"/>
      <c r="D6" s="90" t="s">
        <v>21</v>
      </c>
      <c r="E6" s="90" t="s">
        <v>21</v>
      </c>
      <c r="F6" s="90" t="s">
        <v>21</v>
      </c>
      <c r="G6" s="91"/>
      <c r="H6" s="90" t="s">
        <v>21</v>
      </c>
      <c r="I6" s="90" t="s">
        <v>21</v>
      </c>
      <c r="J6" s="90" t="s">
        <v>21</v>
      </c>
      <c r="K6" s="35"/>
    </row>
    <row r="7" spans="1:11" ht="12.75" customHeight="1">
      <c r="A7" s="92">
        <v>1</v>
      </c>
      <c r="B7" s="35" t="s">
        <v>34</v>
      </c>
      <c r="C7" s="92">
        <v>17</v>
      </c>
      <c r="D7" s="35">
        <v>1794080338.7551999</v>
      </c>
      <c r="E7" s="35">
        <v>0</v>
      </c>
      <c r="F7" s="35">
        <v>164332770.92319998</v>
      </c>
      <c r="G7" s="35">
        <v>17174215.052999999</v>
      </c>
      <c r="H7" s="35">
        <v>3221295.5665000002</v>
      </c>
      <c r="I7" s="35">
        <v>559095414.33800006</v>
      </c>
      <c r="J7" s="35">
        <f t="shared" ref="J7:J43" si="0">D7+E7+F7+G7+H7+I7</f>
        <v>2537904034.6358995</v>
      </c>
      <c r="K7" s="93">
        <v>1</v>
      </c>
    </row>
    <row r="8" spans="1:11" ht="12.75" customHeight="1">
      <c r="A8" s="92">
        <v>2</v>
      </c>
      <c r="B8" s="35" t="s">
        <v>41</v>
      </c>
      <c r="C8" s="92">
        <v>21</v>
      </c>
      <c r="D8" s="35">
        <v>2262974854.8569002</v>
      </c>
      <c r="E8" s="35">
        <v>0</v>
      </c>
      <c r="F8" s="35">
        <v>207282204.92380002</v>
      </c>
      <c r="G8" s="35">
        <v>21662807.387800001</v>
      </c>
      <c r="H8" s="35">
        <v>4063202.0260000001</v>
      </c>
      <c r="I8" s="35">
        <v>674942740.83410001</v>
      </c>
      <c r="J8" s="35">
        <f t="shared" si="0"/>
        <v>3170925810.0286007</v>
      </c>
      <c r="K8" s="93">
        <v>2</v>
      </c>
    </row>
    <row r="9" spans="1:11" ht="12.75" customHeight="1">
      <c r="A9" s="92">
        <v>3</v>
      </c>
      <c r="B9" s="35" t="s">
        <v>44</v>
      </c>
      <c r="C9" s="92">
        <v>31</v>
      </c>
      <c r="D9" s="35">
        <v>3014149528.0377998</v>
      </c>
      <c r="E9" s="35">
        <v>0</v>
      </c>
      <c r="F9" s="35">
        <v>276087716.48569989</v>
      </c>
      <c r="G9" s="35">
        <v>28853586.4749</v>
      </c>
      <c r="H9" s="35">
        <v>5411946.3335999995</v>
      </c>
      <c r="I9" s="35">
        <v>938895901.09529996</v>
      </c>
      <c r="J9" s="35">
        <f t="shared" si="0"/>
        <v>4263398678.4272995</v>
      </c>
      <c r="K9" s="93">
        <v>3</v>
      </c>
    </row>
    <row r="10" spans="1:11" ht="12.75" customHeight="1">
      <c r="A10" s="92">
        <v>4</v>
      </c>
      <c r="B10" s="35" t="s">
        <v>45</v>
      </c>
      <c r="C10" s="92">
        <v>21</v>
      </c>
      <c r="D10" s="35">
        <v>2275204210.8924999</v>
      </c>
      <c r="E10" s="35">
        <v>0</v>
      </c>
      <c r="F10" s="35">
        <v>208402379.93519998</v>
      </c>
      <c r="G10" s="35">
        <v>21779875.495700002</v>
      </c>
      <c r="H10" s="35">
        <v>4085160.0005999999</v>
      </c>
      <c r="I10" s="35">
        <v>766485861.61650002</v>
      </c>
      <c r="J10" s="35">
        <f t="shared" si="0"/>
        <v>3275957487.9404993</v>
      </c>
      <c r="K10" s="93">
        <v>4</v>
      </c>
    </row>
    <row r="11" spans="1:11" ht="12.75" customHeight="1">
      <c r="A11" s="92">
        <v>5</v>
      </c>
      <c r="B11" s="35" t="s">
        <v>47</v>
      </c>
      <c r="C11" s="92">
        <v>20</v>
      </c>
      <c r="D11" s="35">
        <v>2582807013.9057002</v>
      </c>
      <c r="E11" s="35">
        <v>0</v>
      </c>
      <c r="F11" s="35">
        <v>236577941.45910001</v>
      </c>
      <c r="G11" s="35">
        <v>24724468.653000001</v>
      </c>
      <c r="H11" s="35">
        <v>4637465.0028999997</v>
      </c>
      <c r="I11" s="35">
        <v>750364474.31350005</v>
      </c>
      <c r="J11" s="35">
        <f t="shared" si="0"/>
        <v>3599111363.3342004</v>
      </c>
      <c r="K11" s="93">
        <v>5</v>
      </c>
    </row>
    <row r="12" spans="1:11" ht="12.75" customHeight="1">
      <c r="A12" s="92">
        <v>6</v>
      </c>
      <c r="B12" s="35" t="s">
        <v>54</v>
      </c>
      <c r="C12" s="92">
        <v>8</v>
      </c>
      <c r="D12" s="35">
        <v>1051296994.0048</v>
      </c>
      <c r="E12" s="35">
        <v>0</v>
      </c>
      <c r="F12" s="35">
        <v>96295881.7148</v>
      </c>
      <c r="G12" s="35">
        <v>10063763.7399</v>
      </c>
      <c r="H12" s="35">
        <v>1887618.0027000001</v>
      </c>
      <c r="I12" s="35">
        <v>290669663.19150001</v>
      </c>
      <c r="J12" s="35">
        <f t="shared" si="0"/>
        <v>1450213920.6537001</v>
      </c>
      <c r="K12" s="93">
        <v>6</v>
      </c>
    </row>
    <row r="13" spans="1:11" ht="12.75" customHeight="1">
      <c r="A13" s="92">
        <v>7</v>
      </c>
      <c r="B13" s="35" t="s">
        <v>58</v>
      </c>
      <c r="C13" s="92">
        <v>23</v>
      </c>
      <c r="D13" s="35">
        <v>2810493768.9033999</v>
      </c>
      <c r="E13" s="35">
        <f>-139538498.52</f>
        <v>-139538498.52000001</v>
      </c>
      <c r="F13" s="35">
        <v>257433415.176</v>
      </c>
      <c r="G13" s="35">
        <v>26904048.469700001</v>
      </c>
      <c r="H13" s="35">
        <v>5046279.6577000003</v>
      </c>
      <c r="I13" s="35">
        <v>777751037.78980005</v>
      </c>
      <c r="J13" s="35">
        <f t="shared" si="0"/>
        <v>3738090051.4766002</v>
      </c>
      <c r="K13" s="93">
        <v>7</v>
      </c>
    </row>
    <row r="14" spans="1:11" ht="12.75" customHeight="1">
      <c r="A14" s="92">
        <v>8</v>
      </c>
      <c r="B14" s="35" t="s">
        <v>62</v>
      </c>
      <c r="C14" s="92">
        <v>27</v>
      </c>
      <c r="D14" s="35">
        <v>3051353995.2178001</v>
      </c>
      <c r="E14" s="35">
        <v>0</v>
      </c>
      <c r="F14" s="35">
        <v>279495542.23949999</v>
      </c>
      <c r="G14" s="35">
        <v>29209734.137600001</v>
      </c>
      <c r="H14" s="35">
        <v>5478747.4585999995</v>
      </c>
      <c r="I14" s="35">
        <v>858870737.80610001</v>
      </c>
      <c r="J14" s="35">
        <f t="shared" si="0"/>
        <v>4224408756.8596001</v>
      </c>
      <c r="K14" s="93">
        <v>8</v>
      </c>
    </row>
    <row r="15" spans="1:11" ht="12.75" customHeight="1">
      <c r="A15" s="92">
        <v>9</v>
      </c>
      <c r="B15" s="35" t="s">
        <v>64</v>
      </c>
      <c r="C15" s="92">
        <v>18</v>
      </c>
      <c r="D15" s="35">
        <v>1967111815.5585001</v>
      </c>
      <c r="E15" s="35">
        <f>-38551266.1</f>
        <v>-38551266.100000001</v>
      </c>
      <c r="F15" s="35">
        <v>180181973.11629999</v>
      </c>
      <c r="G15" s="35">
        <v>18830595.611400001</v>
      </c>
      <c r="H15" s="35">
        <v>3531975.9286000002</v>
      </c>
      <c r="I15" s="35">
        <v>591945313.04890001</v>
      </c>
      <c r="J15" s="35">
        <f t="shared" si="0"/>
        <v>2723050407.1637001</v>
      </c>
      <c r="K15" s="93">
        <v>9</v>
      </c>
    </row>
    <row r="16" spans="1:11" ht="12.75" customHeight="1">
      <c r="A16" s="92">
        <v>10</v>
      </c>
      <c r="B16" s="35" t="s">
        <v>65</v>
      </c>
      <c r="C16" s="92">
        <v>25</v>
      </c>
      <c r="D16" s="35">
        <v>2520571664.5942001</v>
      </c>
      <c r="E16" s="35">
        <v>0</v>
      </c>
      <c r="F16" s="35">
        <v>230877356.49560001</v>
      </c>
      <c r="G16" s="35">
        <v>24128707.554900002</v>
      </c>
      <c r="H16" s="35">
        <v>4525720.5893999999</v>
      </c>
      <c r="I16" s="35">
        <v>835395911.48969996</v>
      </c>
      <c r="J16" s="35">
        <f t="shared" si="0"/>
        <v>3615499360.7238002</v>
      </c>
      <c r="K16" s="93">
        <v>10</v>
      </c>
    </row>
    <row r="17" spans="1:11" ht="12.75" customHeight="1">
      <c r="A17" s="92">
        <v>11</v>
      </c>
      <c r="B17" s="35" t="s">
        <v>68</v>
      </c>
      <c r="C17" s="92">
        <v>13</v>
      </c>
      <c r="D17" s="35">
        <v>1455142545.9781001</v>
      </c>
      <c r="E17" s="35">
        <f>-45313055.9698</f>
        <v>-45313055.969800003</v>
      </c>
      <c r="F17" s="35">
        <v>133287011.45809999</v>
      </c>
      <c r="G17" s="35">
        <v>13929661.0513</v>
      </c>
      <c r="H17" s="35">
        <v>2612728.1655000001</v>
      </c>
      <c r="I17" s="35">
        <v>443612374.18239999</v>
      </c>
      <c r="J17" s="35">
        <f t="shared" si="0"/>
        <v>2003271264.8656001</v>
      </c>
      <c r="K17" s="93">
        <v>11</v>
      </c>
    </row>
    <row r="18" spans="1:11" ht="12.75" customHeight="1">
      <c r="A18" s="92">
        <v>12</v>
      </c>
      <c r="B18" s="35" t="s">
        <v>69</v>
      </c>
      <c r="C18" s="92">
        <v>18</v>
      </c>
      <c r="D18" s="35">
        <v>1928578484.8083</v>
      </c>
      <c r="E18" s="35">
        <v>0</v>
      </c>
      <c r="F18" s="35">
        <v>176652427.15439999</v>
      </c>
      <c r="G18" s="35">
        <v>18461727.119600002</v>
      </c>
      <c r="H18" s="35">
        <v>3462788.8111</v>
      </c>
      <c r="I18" s="35">
        <v>650555326.85090005</v>
      </c>
      <c r="J18" s="35">
        <f t="shared" si="0"/>
        <v>2777710754.7442999</v>
      </c>
      <c r="K18" s="93">
        <v>12</v>
      </c>
    </row>
    <row r="19" spans="1:11" ht="12.75" customHeight="1">
      <c r="A19" s="92">
        <v>13</v>
      </c>
      <c r="B19" s="35" t="s">
        <v>70</v>
      </c>
      <c r="C19" s="92">
        <v>16</v>
      </c>
      <c r="D19" s="35">
        <v>1531361255.5816</v>
      </c>
      <c r="E19" s="35">
        <v>0</v>
      </c>
      <c r="F19" s="35">
        <v>140268433.34590003</v>
      </c>
      <c r="G19" s="35">
        <v>14659280.8353</v>
      </c>
      <c r="H19" s="35">
        <v>2749579.8916000002</v>
      </c>
      <c r="I19" s="35">
        <v>510485206.85280001</v>
      </c>
      <c r="J19" s="35">
        <f t="shared" si="0"/>
        <v>2199523756.5071998</v>
      </c>
      <c r="K19" s="93">
        <v>13</v>
      </c>
    </row>
    <row r="20" spans="1:11" ht="12.75" customHeight="1">
      <c r="A20" s="92">
        <v>14</v>
      </c>
      <c r="B20" s="35" t="s">
        <v>73</v>
      </c>
      <c r="C20" s="92">
        <v>17</v>
      </c>
      <c r="D20" s="35">
        <v>1959464412.7453001</v>
      </c>
      <c r="E20" s="35">
        <v>0</v>
      </c>
      <c r="F20" s="35">
        <v>179481492.28079998</v>
      </c>
      <c r="G20" s="35">
        <v>18757389.224100001</v>
      </c>
      <c r="H20" s="35">
        <v>3518244.9130000002</v>
      </c>
      <c r="I20" s="35">
        <v>620632075.65960002</v>
      </c>
      <c r="J20" s="35">
        <f t="shared" si="0"/>
        <v>2781853614.8228006</v>
      </c>
      <c r="K20" s="93">
        <v>14</v>
      </c>
    </row>
    <row r="21" spans="1:11" ht="12.75" customHeight="1">
      <c r="A21" s="92">
        <v>15</v>
      </c>
      <c r="B21" s="35" t="s">
        <v>77</v>
      </c>
      <c r="C21" s="92">
        <v>11</v>
      </c>
      <c r="D21" s="35">
        <v>1342626384.1551001</v>
      </c>
      <c r="E21" s="35">
        <f>-53983557.43</f>
        <v>-53983557.43</v>
      </c>
      <c r="F21" s="35">
        <v>122980843.8654</v>
      </c>
      <c r="G21" s="35">
        <v>12852576.197000001</v>
      </c>
      <c r="H21" s="35">
        <v>2410703.8719000001</v>
      </c>
      <c r="I21" s="35">
        <v>409179682.78729999</v>
      </c>
      <c r="J21" s="35">
        <f t="shared" si="0"/>
        <v>1836066633.4467001</v>
      </c>
      <c r="K21" s="93">
        <v>15</v>
      </c>
    </row>
    <row r="22" spans="1:11" ht="12.75" customHeight="1">
      <c r="A22" s="92">
        <v>16</v>
      </c>
      <c r="B22" s="35" t="s">
        <v>81</v>
      </c>
      <c r="C22" s="92">
        <v>27</v>
      </c>
      <c r="D22" s="35">
        <v>2626118192.2972999</v>
      </c>
      <c r="E22" s="35">
        <v>0</v>
      </c>
      <c r="F22" s="35">
        <v>240545124.98099995</v>
      </c>
      <c r="G22" s="35">
        <v>25139074.106899999</v>
      </c>
      <c r="H22" s="35">
        <v>4715230.8104999997</v>
      </c>
      <c r="I22" s="35">
        <v>844112350.4375</v>
      </c>
      <c r="J22" s="35">
        <f t="shared" si="0"/>
        <v>3740629972.6332002</v>
      </c>
      <c r="K22" s="93">
        <v>16</v>
      </c>
    </row>
    <row r="23" spans="1:11" ht="12.75" customHeight="1">
      <c r="A23" s="92">
        <v>17</v>
      </c>
      <c r="B23" s="35" t="s">
        <v>84</v>
      </c>
      <c r="C23" s="92">
        <v>27</v>
      </c>
      <c r="D23" s="35">
        <v>2758984418.3976002</v>
      </c>
      <c r="E23" s="35">
        <v>0</v>
      </c>
      <c r="F23" s="35">
        <v>252715301.8818</v>
      </c>
      <c r="G23" s="35">
        <v>26410964.2729</v>
      </c>
      <c r="H23" s="35">
        <v>4953793.9205999998</v>
      </c>
      <c r="I23" s="35">
        <v>902044198.94719994</v>
      </c>
      <c r="J23" s="35">
        <f t="shared" si="0"/>
        <v>3945108677.4201002</v>
      </c>
      <c r="K23" s="93">
        <v>17</v>
      </c>
    </row>
    <row r="24" spans="1:11" ht="12.75" customHeight="1">
      <c r="A24" s="92">
        <v>18</v>
      </c>
      <c r="B24" s="35" t="s">
        <v>87</v>
      </c>
      <c r="C24" s="92">
        <v>23</v>
      </c>
      <c r="D24" s="35">
        <v>3102739226.8239999</v>
      </c>
      <c r="E24" s="35">
        <v>0</v>
      </c>
      <c r="F24" s="35">
        <v>284202286.58759999</v>
      </c>
      <c r="G24" s="35">
        <v>29701630.179900002</v>
      </c>
      <c r="H24" s="35">
        <v>5571010.3386000004</v>
      </c>
      <c r="I24" s="35">
        <v>943414546.73329997</v>
      </c>
      <c r="J24" s="35">
        <f t="shared" si="0"/>
        <v>4365628700.6634007</v>
      </c>
      <c r="K24" s="93">
        <v>18</v>
      </c>
    </row>
    <row r="25" spans="1:11" ht="12.75" customHeight="1">
      <c r="A25" s="92">
        <v>19</v>
      </c>
      <c r="B25" s="35" t="s">
        <v>71</v>
      </c>
      <c r="C25" s="92">
        <v>44</v>
      </c>
      <c r="D25" s="35">
        <v>4939826771.6311998</v>
      </c>
      <c r="E25" s="35">
        <v>0</v>
      </c>
      <c r="F25" s="35">
        <v>452474398.01129997</v>
      </c>
      <c r="G25" s="35">
        <v>47287540.8464</v>
      </c>
      <c r="H25" s="35">
        <v>8869525.9265999999</v>
      </c>
      <c r="I25" s="35">
        <v>1659373009.7009001</v>
      </c>
      <c r="J25" s="35">
        <f t="shared" si="0"/>
        <v>7107831246.1164007</v>
      </c>
      <c r="K25" s="93">
        <v>19</v>
      </c>
    </row>
    <row r="26" spans="1:11" ht="12.75" customHeight="1">
      <c r="A26" s="92">
        <v>20</v>
      </c>
      <c r="B26" s="35" t="s">
        <v>91</v>
      </c>
      <c r="C26" s="92">
        <v>34</v>
      </c>
      <c r="D26" s="35">
        <v>3760774204.1661</v>
      </c>
      <c r="E26" s="35">
        <v>0</v>
      </c>
      <c r="F26" s="35">
        <v>344476460.96770006</v>
      </c>
      <c r="G26" s="35">
        <v>36000809.747599997</v>
      </c>
      <c r="H26" s="35">
        <v>6752521.0603</v>
      </c>
      <c r="I26" s="35">
        <v>1115713726.0469999</v>
      </c>
      <c r="J26" s="35">
        <f t="shared" si="0"/>
        <v>5263717721.9886999</v>
      </c>
      <c r="K26" s="93">
        <v>20</v>
      </c>
    </row>
    <row r="27" spans="1:11" ht="12.75" customHeight="1">
      <c r="A27" s="92">
        <v>21</v>
      </c>
      <c r="B27" s="35" t="s">
        <v>93</v>
      </c>
      <c r="C27" s="92">
        <v>21</v>
      </c>
      <c r="D27" s="35">
        <v>2373452201.0826001</v>
      </c>
      <c r="E27" s="35">
        <v>0</v>
      </c>
      <c r="F27" s="35">
        <v>217401622.67640001</v>
      </c>
      <c r="G27" s="35">
        <v>22720375.246800002</v>
      </c>
      <c r="H27" s="35">
        <v>4261565.5987</v>
      </c>
      <c r="I27" s="35">
        <v>673091488.93350005</v>
      </c>
      <c r="J27" s="35">
        <f t="shared" si="0"/>
        <v>3290927253.5380001</v>
      </c>
      <c r="K27" s="93">
        <v>21</v>
      </c>
    </row>
    <row r="28" spans="1:11" ht="12.75" customHeight="1">
      <c r="A28" s="92">
        <v>22</v>
      </c>
      <c r="B28" s="35" t="s">
        <v>96</v>
      </c>
      <c r="C28" s="92">
        <v>21</v>
      </c>
      <c r="D28" s="35">
        <v>2453136701.6673999</v>
      </c>
      <c r="E28" s="35">
        <f>-89972595.51</f>
        <v>-89972595.510000005</v>
      </c>
      <c r="F28" s="35">
        <v>224700501.38200003</v>
      </c>
      <c r="G28" s="35">
        <v>23483172.0513</v>
      </c>
      <c r="H28" s="35">
        <v>4404640.1996999998</v>
      </c>
      <c r="I28" s="35">
        <v>675000658.39139998</v>
      </c>
      <c r="J28" s="35">
        <f t="shared" si="0"/>
        <v>3290753078.1817994</v>
      </c>
      <c r="K28" s="93">
        <v>22</v>
      </c>
    </row>
    <row r="29" spans="1:11" ht="12.75" customHeight="1">
      <c r="A29" s="92">
        <v>23</v>
      </c>
      <c r="B29" s="35" t="s">
        <v>100</v>
      </c>
      <c r="C29" s="92">
        <v>16</v>
      </c>
      <c r="D29" s="35">
        <v>1735851170.0376</v>
      </c>
      <c r="E29" s="35">
        <v>0</v>
      </c>
      <c r="F29" s="35">
        <v>158999140.9637</v>
      </c>
      <c r="G29" s="35">
        <v>16616803.9693</v>
      </c>
      <c r="H29" s="35">
        <v>3116744.3047000002</v>
      </c>
      <c r="I29" s="35">
        <v>511054779.12190002</v>
      </c>
      <c r="J29" s="35">
        <f t="shared" si="0"/>
        <v>2425638638.3972001</v>
      </c>
      <c r="K29" s="93">
        <v>23</v>
      </c>
    </row>
    <row r="30" spans="1:11" ht="12.75" customHeight="1">
      <c r="A30" s="92">
        <v>24</v>
      </c>
      <c r="B30" s="35" t="s">
        <v>104</v>
      </c>
      <c r="C30" s="92">
        <v>20</v>
      </c>
      <c r="D30" s="35">
        <v>2957015851.2964001</v>
      </c>
      <c r="E30" s="35">
        <v>0</v>
      </c>
      <c r="F30" s="35">
        <v>270854430.546</v>
      </c>
      <c r="G30" s="35">
        <v>28306662.220400002</v>
      </c>
      <c r="H30" s="35">
        <v>5309362.0423999997</v>
      </c>
      <c r="I30" s="35">
        <v>5043920402.9477997</v>
      </c>
      <c r="J30" s="35">
        <f t="shared" si="0"/>
        <v>8305406709.0529995</v>
      </c>
      <c r="K30" s="93">
        <v>24</v>
      </c>
    </row>
    <row r="31" spans="1:11" ht="12.75" customHeight="1">
      <c r="A31" s="92">
        <v>25</v>
      </c>
      <c r="B31" s="35" t="s">
        <v>94</v>
      </c>
      <c r="C31" s="92">
        <v>13</v>
      </c>
      <c r="D31" s="35">
        <v>1548678425.2146001</v>
      </c>
      <c r="E31" s="35">
        <f>-39238127.24</f>
        <v>-39238127.240000002</v>
      </c>
      <c r="F31" s="35">
        <v>141854637.93709999</v>
      </c>
      <c r="G31" s="35">
        <v>14825053.1196</v>
      </c>
      <c r="H31" s="35">
        <v>2780673.1044000001</v>
      </c>
      <c r="I31" s="35">
        <v>405062980.6692</v>
      </c>
      <c r="J31" s="35">
        <f t="shared" si="0"/>
        <v>2073963642.8048999</v>
      </c>
      <c r="K31" s="93">
        <v>25</v>
      </c>
    </row>
    <row r="32" spans="1:11" ht="12.75" customHeight="1">
      <c r="A32" s="92">
        <v>26</v>
      </c>
      <c r="B32" s="35" t="s">
        <v>110</v>
      </c>
      <c r="C32" s="92">
        <v>25</v>
      </c>
      <c r="D32" s="35">
        <v>2866484304.4573002</v>
      </c>
      <c r="E32" s="35">
        <v>0</v>
      </c>
      <c r="F32" s="35">
        <v>262561992.56149998</v>
      </c>
      <c r="G32" s="35">
        <v>27440029.761599999</v>
      </c>
      <c r="H32" s="35">
        <v>5146811.4231000002</v>
      </c>
      <c r="I32" s="35">
        <v>823019773.62820005</v>
      </c>
      <c r="J32" s="35">
        <f t="shared" si="0"/>
        <v>3984652911.8317003</v>
      </c>
      <c r="K32" s="93">
        <v>26</v>
      </c>
    </row>
    <row r="33" spans="1:11" ht="12.75" customHeight="1">
      <c r="A33" s="92">
        <v>27</v>
      </c>
      <c r="B33" s="35" t="s">
        <v>113</v>
      </c>
      <c r="C33" s="92">
        <v>20</v>
      </c>
      <c r="D33" s="35">
        <v>2044939538.6366</v>
      </c>
      <c r="E33" s="35">
        <f>-115776950.4</f>
        <v>-115776950.40000001</v>
      </c>
      <c r="F33" s="35">
        <v>187310776.16480002</v>
      </c>
      <c r="G33" s="35">
        <v>19575618.0189</v>
      </c>
      <c r="H33" s="35">
        <v>3671716.6601999998</v>
      </c>
      <c r="I33" s="35">
        <v>722840636.42760003</v>
      </c>
      <c r="J33" s="35">
        <f t="shared" si="0"/>
        <v>2862561335.5080996</v>
      </c>
      <c r="K33" s="93">
        <v>27</v>
      </c>
    </row>
    <row r="34" spans="1:11" ht="12.75" customHeight="1">
      <c r="A34" s="92">
        <v>28</v>
      </c>
      <c r="B34" s="35" t="s">
        <v>117</v>
      </c>
      <c r="C34" s="92">
        <v>18</v>
      </c>
      <c r="D34" s="35">
        <v>1953046610.8993001</v>
      </c>
      <c r="E34" s="35">
        <f>-47177126.82</f>
        <v>-47177126.82</v>
      </c>
      <c r="F34" s="35">
        <v>178893639.47520003</v>
      </c>
      <c r="G34" s="35">
        <v>18695953.453000002</v>
      </c>
      <c r="H34" s="35">
        <v>3506721.6628999999</v>
      </c>
      <c r="I34" s="35">
        <v>633725388.41499996</v>
      </c>
      <c r="J34" s="35">
        <f t="shared" si="0"/>
        <v>2740691187.0854001</v>
      </c>
      <c r="K34" s="93">
        <v>28</v>
      </c>
    </row>
    <row r="35" spans="1:11" ht="12.75" customHeight="1">
      <c r="A35" s="92">
        <v>29</v>
      </c>
      <c r="B35" s="35" t="s">
        <v>121</v>
      </c>
      <c r="C35" s="92">
        <v>30</v>
      </c>
      <c r="D35" s="35">
        <v>2645451013.7649002</v>
      </c>
      <c r="E35" s="35">
        <f>-82028645.4</f>
        <v>-82028645.400000006</v>
      </c>
      <c r="F35" s="35">
        <v>242315957.676</v>
      </c>
      <c r="G35" s="35">
        <v>25324141.645799998</v>
      </c>
      <c r="H35" s="35">
        <v>4749943.1539000003</v>
      </c>
      <c r="I35" s="35">
        <v>870260337.57410002</v>
      </c>
      <c r="J35" s="35">
        <f t="shared" si="0"/>
        <v>3706072748.4147005</v>
      </c>
      <c r="K35" s="93">
        <v>29</v>
      </c>
    </row>
    <row r="36" spans="1:11" ht="12.75" customHeight="1">
      <c r="A36" s="92">
        <v>30</v>
      </c>
      <c r="B36" s="35" t="s">
        <v>125</v>
      </c>
      <c r="C36" s="92">
        <v>33</v>
      </c>
      <c r="D36" s="35">
        <v>3337030044.3140998</v>
      </c>
      <c r="E36" s="35">
        <f>-83688581.46</f>
        <v>-83688581.459999993</v>
      </c>
      <c r="F36" s="35">
        <v>305662674.06750005</v>
      </c>
      <c r="G36" s="35">
        <v>31944428.786899999</v>
      </c>
      <c r="H36" s="35">
        <v>5991682.6771999998</v>
      </c>
      <c r="I36" s="35">
        <v>1279310479.9453001</v>
      </c>
      <c r="J36" s="35">
        <f t="shared" si="0"/>
        <v>4876250728.3309994</v>
      </c>
      <c r="K36" s="93">
        <v>30</v>
      </c>
    </row>
    <row r="37" spans="1:11" ht="12.75" customHeight="1">
      <c r="A37" s="92">
        <v>31</v>
      </c>
      <c r="B37" s="35" t="s">
        <v>126</v>
      </c>
      <c r="C37" s="92">
        <v>17</v>
      </c>
      <c r="D37" s="35">
        <v>2091870722.6498001</v>
      </c>
      <c r="E37" s="35">
        <v>0</v>
      </c>
      <c r="F37" s="35">
        <v>191609542.13699999</v>
      </c>
      <c r="G37" s="35">
        <v>20024876.7447</v>
      </c>
      <c r="H37" s="35">
        <v>3755982.2371999999</v>
      </c>
      <c r="I37" s="35">
        <v>592586612.42439997</v>
      </c>
      <c r="J37" s="35">
        <f t="shared" si="0"/>
        <v>2899847736.1930995</v>
      </c>
      <c r="K37" s="93">
        <v>31</v>
      </c>
    </row>
    <row r="38" spans="1:11" ht="12.75" customHeight="1">
      <c r="A38" s="92">
        <v>32</v>
      </c>
      <c r="B38" s="35" t="s">
        <v>127</v>
      </c>
      <c r="C38" s="92">
        <v>23</v>
      </c>
      <c r="D38" s="35">
        <v>2592989727.5516</v>
      </c>
      <c r="E38" s="35">
        <v>0</v>
      </c>
      <c r="F38" s="35">
        <v>237510649.71770003</v>
      </c>
      <c r="G38" s="35">
        <v>24821944.842</v>
      </c>
      <c r="H38" s="35">
        <v>4655748.2032000003</v>
      </c>
      <c r="I38" s="35">
        <v>1048262213.557</v>
      </c>
      <c r="J38" s="35">
        <f t="shared" si="0"/>
        <v>3908240283.8715</v>
      </c>
      <c r="K38" s="93">
        <v>32</v>
      </c>
    </row>
    <row r="39" spans="1:11" ht="12.75" customHeight="1">
      <c r="A39" s="92">
        <v>33</v>
      </c>
      <c r="B39" s="35" t="s">
        <v>129</v>
      </c>
      <c r="C39" s="92">
        <v>23</v>
      </c>
      <c r="D39" s="35">
        <v>2611541988.053</v>
      </c>
      <c r="E39" s="35">
        <f>-35989038.17</f>
        <v>-35989038.170000002</v>
      </c>
      <c r="F39" s="35">
        <v>239209985.19840002</v>
      </c>
      <c r="G39" s="35">
        <v>24999540.295899998</v>
      </c>
      <c r="H39" s="35">
        <v>4689059.0383000001</v>
      </c>
      <c r="I39" s="35">
        <v>750044365.50650001</v>
      </c>
      <c r="J39" s="35">
        <f t="shared" si="0"/>
        <v>3594495899.9221001</v>
      </c>
      <c r="K39" s="93">
        <v>33</v>
      </c>
    </row>
    <row r="40" spans="1:11" ht="12.75" customHeight="1">
      <c r="A40" s="92">
        <v>34</v>
      </c>
      <c r="B40" s="35" t="s">
        <v>130</v>
      </c>
      <c r="C40" s="92">
        <v>16</v>
      </c>
      <c r="D40" s="35">
        <v>1957359457.1192999</v>
      </c>
      <c r="E40" s="35">
        <v>0</v>
      </c>
      <c r="F40" s="35">
        <v>179288684.19800004</v>
      </c>
      <c r="G40" s="35">
        <v>18737239.089200001</v>
      </c>
      <c r="H40" s="35">
        <v>3514465.4367999998</v>
      </c>
      <c r="I40" s="35">
        <v>495942420.10479999</v>
      </c>
      <c r="J40" s="35">
        <f t="shared" si="0"/>
        <v>2654842265.9481001</v>
      </c>
      <c r="K40" s="93">
        <v>34</v>
      </c>
    </row>
    <row r="41" spans="1:11" ht="12.75" customHeight="1">
      <c r="A41" s="92">
        <v>35</v>
      </c>
      <c r="B41" s="35" t="s">
        <v>132</v>
      </c>
      <c r="C41" s="92">
        <v>17</v>
      </c>
      <c r="D41" s="35">
        <v>1967953396.2720001</v>
      </c>
      <c r="E41" s="35">
        <v>0</v>
      </c>
      <c r="F41" s="35">
        <v>180259059.56970003</v>
      </c>
      <c r="G41" s="35">
        <v>18838651.8215</v>
      </c>
      <c r="H41" s="35">
        <v>3533486.9981</v>
      </c>
      <c r="I41" s="35">
        <v>542273154.71879995</v>
      </c>
      <c r="J41" s="35">
        <f t="shared" si="0"/>
        <v>2712857749.3800998</v>
      </c>
      <c r="K41" s="93">
        <v>35</v>
      </c>
    </row>
    <row r="42" spans="1:11" ht="12.75" customHeight="1">
      <c r="A42" s="92">
        <v>36</v>
      </c>
      <c r="B42" s="35" t="s">
        <v>135</v>
      </c>
      <c r="C42" s="92">
        <v>14</v>
      </c>
      <c r="D42" s="35">
        <v>1778177447.5495</v>
      </c>
      <c r="E42" s="35">
        <v>0</v>
      </c>
      <c r="F42" s="35">
        <v>162876110.3035</v>
      </c>
      <c r="G42" s="35">
        <v>17021981.249600001</v>
      </c>
      <c r="H42" s="35">
        <v>3192741.7096000002</v>
      </c>
      <c r="I42" s="35">
        <v>519315115.54170001</v>
      </c>
      <c r="J42" s="35">
        <f t="shared" si="0"/>
        <v>2480583396.3539</v>
      </c>
      <c r="K42" s="93">
        <v>36</v>
      </c>
    </row>
    <row r="43" spans="1:11" ht="12.75" customHeight="1">
      <c r="A43" s="92">
        <v>37</v>
      </c>
      <c r="B43" s="35" t="s">
        <v>192</v>
      </c>
      <c r="C43" s="92">
        <v>6</v>
      </c>
      <c r="D43" s="35">
        <v>785366356.61790001</v>
      </c>
      <c r="E43" s="35">
        <v>0</v>
      </c>
      <c r="F43" s="35">
        <v>71937374.701000005</v>
      </c>
      <c r="G43" s="35">
        <v>7518086.2377000004</v>
      </c>
      <c r="H43" s="35">
        <v>1410135.9387999999</v>
      </c>
      <c r="I43" s="35">
        <v>1657520647.2736001</v>
      </c>
      <c r="J43" s="35">
        <f t="shared" si="0"/>
        <v>2523752600.7690001</v>
      </c>
      <c r="K43" s="93">
        <v>37</v>
      </c>
    </row>
    <row r="44" spans="1:11" ht="12.75" customHeight="1">
      <c r="A44" s="92"/>
      <c r="B44" s="96" t="s">
        <v>195</v>
      </c>
      <c r="C44" s="35"/>
      <c r="D44" s="72">
        <f t="shared" ref="D44:J44" si="1">SUM(D7:D43)</f>
        <v>86436005038.4953</v>
      </c>
      <c r="E44" s="72">
        <f t="shared" si="1"/>
        <v>-771257443.01980007</v>
      </c>
      <c r="F44" s="72">
        <f t="shared" si="1"/>
        <v>7917297742.2787008</v>
      </c>
      <c r="G44" s="72">
        <f t="shared" si="1"/>
        <v>827427014.71310008</v>
      </c>
      <c r="H44" s="72">
        <f t="shared" si="1"/>
        <v>155197018.66550002</v>
      </c>
      <c r="I44" s="72">
        <f t="shared" si="1"/>
        <v>32386771008.903103</v>
      </c>
      <c r="J44" s="72">
        <f t="shared" si="1"/>
        <v>126951440380.03589</v>
      </c>
      <c r="K44" s="93"/>
    </row>
    <row r="45" spans="1:11" ht="12.75" customHeight="1">
      <c r="A45" s="125"/>
      <c r="B45" s="111"/>
      <c r="C45" s="111"/>
      <c r="D45" s="111"/>
      <c r="E45" s="111"/>
      <c r="F45" s="111"/>
      <c r="G45" s="111"/>
      <c r="H45" s="111"/>
      <c r="I45" s="111"/>
      <c r="J45" s="111"/>
      <c r="K45" s="109"/>
    </row>
    <row r="46" spans="1:11" ht="12.75" customHeight="1"/>
    <row r="47" spans="1:11" ht="12.75" customHeight="1">
      <c r="I47" s="38"/>
    </row>
    <row r="48" spans="1:11" ht="12.75" customHeight="1">
      <c r="J48" s="38"/>
    </row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4">
    <mergeCell ref="A1:K1"/>
    <mergeCell ref="A2:K2"/>
    <mergeCell ref="A3:K3"/>
    <mergeCell ref="A45:K45"/>
  </mergeCells>
  <pageMargins left="0.70866141732283472" right="0.70866141732283472" top="0.74803149606299213" bottom="0.74803149606299213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FG</vt:lpstr>
      <vt:lpstr>SG Details</vt:lpstr>
      <vt:lpstr>LGC Details</vt:lpstr>
      <vt:lpstr>sum sum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Emuesiri Ojo</dc:creator>
  <cp:lastModifiedBy>Yemi Kale</cp:lastModifiedBy>
  <dcterms:created xsi:type="dcterms:W3CDTF">2019-04-04T11:22:43Z</dcterms:created>
  <dcterms:modified xsi:type="dcterms:W3CDTF">2019-04-04T15:16:01Z</dcterms:modified>
</cp:coreProperties>
</file>